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Ընթացիկգործուն" sheetId="6" r:id="rId1"/>
    <sheet name="Փափուկկահույք" sheetId="7" r:id="rId2"/>
    <sheet name="Բժշկ.կահ." sheetId="2" r:id="rId3"/>
    <sheet name="Տեսահսկ" sheetId="3" r:id="rId4"/>
    <sheet name="Բարեկարգ" sheetId="4" r:id="rId5"/>
    <sheet name="Հաստիքներ1" sheetId="8" r:id="rId6"/>
  </sheets>
  <calcPr calcId="145621" calcOnSave="0"/>
</workbook>
</file>

<file path=xl/calcChain.xml><?xml version="1.0" encoding="utf-8"?>
<calcChain xmlns="http://schemas.openxmlformats.org/spreadsheetml/2006/main">
  <c r="F42" i="7" l="1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43" i="7" s="1"/>
  <c r="F44" i="7" s="1"/>
  <c r="F45" i="7" s="1"/>
  <c r="D16" i="8" l="1"/>
  <c r="Q27" i="6" l="1"/>
  <c r="G26" i="6"/>
  <c r="Q26" i="6" s="1"/>
  <c r="P25" i="6"/>
  <c r="J25" i="6"/>
  <c r="Q25" i="6" s="1"/>
  <c r="Q24" i="6"/>
  <c r="Q23" i="6"/>
  <c r="Q22" i="6"/>
  <c r="P21" i="6"/>
  <c r="O21" i="6"/>
  <c r="N21" i="6"/>
  <c r="M21" i="6"/>
  <c r="L21" i="6"/>
  <c r="K21" i="6"/>
  <c r="J21" i="6"/>
  <c r="I21" i="6"/>
  <c r="H21" i="6"/>
  <c r="G21" i="6"/>
  <c r="F21" i="6"/>
  <c r="E21" i="6"/>
  <c r="Q21" i="6" s="1"/>
  <c r="Q20" i="6"/>
  <c r="P19" i="6"/>
  <c r="O19" i="6"/>
  <c r="N19" i="6"/>
  <c r="M19" i="6"/>
  <c r="L19" i="6"/>
  <c r="K19" i="6"/>
  <c r="J19" i="6"/>
  <c r="I19" i="6"/>
  <c r="H19" i="6"/>
  <c r="G19" i="6"/>
  <c r="F19" i="6"/>
  <c r="E19" i="6"/>
  <c r="Q19" i="6" s="1"/>
  <c r="Q18" i="6"/>
  <c r="Q17" i="6"/>
  <c r="Q16" i="6"/>
  <c r="P15" i="6"/>
  <c r="O15" i="6"/>
  <c r="N15" i="6"/>
  <c r="M15" i="6"/>
  <c r="L15" i="6"/>
  <c r="K15" i="6"/>
  <c r="J15" i="6"/>
  <c r="I15" i="6"/>
  <c r="H15" i="6"/>
  <c r="G15" i="6"/>
  <c r="F15" i="6"/>
  <c r="E15" i="6"/>
  <c r="Q15" i="6" s="1"/>
  <c r="P14" i="6"/>
  <c r="O14" i="6"/>
  <c r="N14" i="6"/>
  <c r="M14" i="6"/>
  <c r="L14" i="6"/>
  <c r="K14" i="6"/>
  <c r="J14" i="6"/>
  <c r="I14" i="6"/>
  <c r="H14" i="6"/>
  <c r="G14" i="6"/>
  <c r="Q14" i="6" s="1"/>
  <c r="F14" i="6"/>
  <c r="Q13" i="6"/>
  <c r="P12" i="6"/>
  <c r="O12" i="6"/>
  <c r="G12" i="6"/>
  <c r="F12" i="6"/>
  <c r="E12" i="6"/>
  <c r="Q12" i="6" s="1"/>
  <c r="Q11" i="6"/>
  <c r="Q10" i="6"/>
  <c r="Q9" i="6"/>
  <c r="Q8" i="6"/>
  <c r="Q7" i="6"/>
  <c r="Q6" i="6"/>
  <c r="Q5" i="6" s="1"/>
  <c r="Q28" i="6" s="1"/>
  <c r="P5" i="6"/>
  <c r="P28" i="6" s="1"/>
  <c r="O5" i="6"/>
  <c r="O28" i="6" s="1"/>
  <c r="N5" i="6"/>
  <c r="N28" i="6" s="1"/>
  <c r="M5" i="6"/>
  <c r="M28" i="6" s="1"/>
  <c r="L5" i="6"/>
  <c r="L28" i="6" s="1"/>
  <c r="K5" i="6"/>
  <c r="K28" i="6" s="1"/>
  <c r="J5" i="6"/>
  <c r="J28" i="6" s="1"/>
  <c r="I5" i="6"/>
  <c r="I28" i="6" s="1"/>
  <c r="H5" i="6"/>
  <c r="H28" i="6" s="1"/>
  <c r="G5" i="6"/>
  <c r="G28" i="6" s="1"/>
  <c r="F5" i="6"/>
  <c r="F28" i="6" s="1"/>
  <c r="E5" i="6"/>
  <c r="E28" i="6" s="1"/>
  <c r="E45" i="2" l="1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46" i="2" s="1"/>
</calcChain>
</file>

<file path=xl/sharedStrings.xml><?xml version="1.0" encoding="utf-8"?>
<sst xmlns="http://schemas.openxmlformats.org/spreadsheetml/2006/main" count="268" uniqueCount="198">
  <si>
    <t>Խարհրդատուի  սեղան  ընդունարան դիմադիրով և կցորդով</t>
  </si>
  <si>
    <t xml:space="preserve">Բանկերի ներկայացուցիչների  սեղան </t>
  </si>
  <si>
    <t>հատ</t>
  </si>
  <si>
    <t>Առանձնախցիկի սեղան անվտանգության և օպերատորի համար</t>
  </si>
  <si>
    <t>Գրասենյակային  սեղաններ մեկ անձի համար 2 տումբայով</t>
  </si>
  <si>
    <t>կոմպ</t>
  </si>
  <si>
    <t>Բարի հենակ  անձնակազմի  համար</t>
  </si>
  <si>
    <t>Աթոռներ բարձր բարի հենակին `օժանդակ</t>
  </si>
  <si>
    <t>Գույքի և քարտարանի պահարաններ                     սենյակների</t>
  </si>
  <si>
    <t>Գրասենյակյին  աթոռներ առանց բարձրացող մեխանիզմի</t>
  </si>
  <si>
    <t>Աթոռներ  գլորակով ղեկավարի համար</t>
  </si>
  <si>
    <t>Հ/Հ</t>
  </si>
  <si>
    <t>Անվանումներ</t>
  </si>
  <si>
    <t>Քանակ</t>
  </si>
  <si>
    <t>Գումար</t>
  </si>
  <si>
    <t>Խորհրդատուի  սեղան-ընդունարան</t>
  </si>
  <si>
    <t>Գրասենյակային  սեղաններ մեկ անձի համար 1 տումբայով</t>
  </si>
  <si>
    <t>ԱԱՀ  20%</t>
  </si>
  <si>
    <t>ԱՄԲՈՂՋԸ</t>
  </si>
  <si>
    <t>ԸՆԴԱՄԵՆԸ</t>
  </si>
  <si>
    <t>Մասնագիտական սեղան -գրասեղան  լաբորատորաշխատանքների համար  16 անձի</t>
  </si>
  <si>
    <t>Մասնագիտական սեղան  բաժանիչներով հետազոտողների  համար</t>
  </si>
  <si>
    <t>Գաղտնապահարան  տնօրենի սենյակում մետաղական չհրկիզվող</t>
  </si>
  <si>
    <t>Չափի միավոր</t>
  </si>
  <si>
    <t>ՀՀ դրամ</t>
  </si>
  <si>
    <t>Գրասենյակային կահույք, համակարգչի սեղան, մոնիտոր, բազկաթոռ</t>
  </si>
  <si>
    <t xml:space="preserve"> Փափուկ բազկաթոռներ, կառավարվող էլեկտրական միացումով</t>
  </si>
  <si>
    <t>Մահճակալ մեկ գործողությունով, ձեռքի քառշակով</t>
  </si>
  <si>
    <t xml:space="preserve"> Միջամտությունների  սեղան, 2 դարակ չժանգոտվող պողպատից</t>
  </si>
  <si>
    <t>Պտտվող բազկաթոռ անիվներով</t>
  </si>
  <si>
    <t>Գրասենյակային կահույք, համակարգչի սեղան, 3 հատ բազկաթոռ</t>
  </si>
  <si>
    <t>Ընդամենը</t>
  </si>
  <si>
    <t>Գին</t>
  </si>
  <si>
    <t>Մոնիտոր</t>
  </si>
  <si>
    <t>Սնուցման սարք</t>
  </si>
  <si>
    <t>Կոշտ սկավառակ</t>
  </si>
  <si>
    <t>3000</t>
  </si>
  <si>
    <t>Հոսանքի կարգավորիչ</t>
  </si>
  <si>
    <t>1</t>
  </si>
  <si>
    <t>Այլ ծախսեր (խրացուցիչ շտեյքերներ,2 պլաստմասե արկղ)</t>
  </si>
  <si>
    <t>Աշխատանքներ</t>
  </si>
  <si>
    <t>Ընդամենը՝</t>
  </si>
  <si>
    <t>ԱԱՀ</t>
  </si>
  <si>
    <t>Ընդամենը  (ԱԱՀ ներառյալ)</t>
  </si>
  <si>
    <t>հազար դրամ</t>
  </si>
  <si>
    <t>Նախահաշվի համարը</t>
  </si>
  <si>
    <t xml:space="preserve">Գլուխների, օբյեկտների աշխատանքների և ծախսերի անվանումը        </t>
  </si>
  <si>
    <t>Ընդհանուր նախահաշվային արժեքը</t>
  </si>
  <si>
    <t>Գլուխ 2</t>
  </si>
  <si>
    <t>Հիմնական օբյեկտների վերանորոգում</t>
  </si>
  <si>
    <t>Նախահաշիվ 1</t>
  </si>
  <si>
    <t>Տարածքի բարեկարգման և ցանկապատման աշխատանքներ</t>
  </si>
  <si>
    <t>Նախահաշիվ 2</t>
  </si>
  <si>
    <t>Արտաքին էլեկտրական  լուսավորության մոնտաժման աշխատանքներ</t>
  </si>
  <si>
    <t>Ընդամենը գլուխ 2</t>
  </si>
  <si>
    <t>Գլուխ 8</t>
  </si>
  <si>
    <t>Ժամանակավոր շինություններ - 2.8%</t>
  </si>
  <si>
    <t>Ընդամենը գլուխներ 2-8</t>
  </si>
  <si>
    <t>Գլուխ 9</t>
  </si>
  <si>
    <t xml:space="preserve">Այլ աշխատանքներ և ծախսեր </t>
  </si>
  <si>
    <t>Կլիմայական պայմաններ   1%</t>
  </si>
  <si>
    <t>Փոքր ծավալի շինմոնտաժային աշխատանքների համար - 1%</t>
  </si>
  <si>
    <t>Աշխատանքների ավարտից հետո տարածքի մաքրման  և շինաղբի տեղափոխման ծախսեր  - 0,15%</t>
  </si>
  <si>
    <t>Ընդամենը գլուխ 9</t>
  </si>
  <si>
    <t>Ընդամենը գլուխներ 2-9</t>
  </si>
  <si>
    <t>Գլուխ 10</t>
  </si>
  <si>
    <t>Տեխնիկական հսկողություն  1,8%</t>
  </si>
  <si>
    <t>Հեղինակային հսկողություն 0,6%</t>
  </si>
  <si>
    <t>Ըընդամենը գլուխներ 2-10</t>
  </si>
  <si>
    <t>Չնախատեսված ծախսեր 6%</t>
  </si>
  <si>
    <t xml:space="preserve">Ընդամենը </t>
  </si>
  <si>
    <t xml:space="preserve">  Ա . Ա . Հ.  20%</t>
  </si>
  <si>
    <t>Շինարարական աշխատանքներ</t>
  </si>
  <si>
    <t>Այլ աշխատանքներ</t>
  </si>
  <si>
    <t>Ընդամենը գլուխ 10</t>
  </si>
  <si>
    <t>Ռադիոիզոտոպների արտադրության կենտրոնի 2016 թվականի ընթացիկ գործունեության ծախսերի</t>
  </si>
  <si>
    <t>/դրամ/</t>
  </si>
  <si>
    <t>Ծառայության  կամ ապրանքի անվանումը</t>
  </si>
  <si>
    <t>Հաստիքների թիվը</t>
  </si>
  <si>
    <t>Ժամանակահատվածը (ամիս)</t>
  </si>
  <si>
    <t>Հունվար</t>
  </si>
  <si>
    <t>Փետրվար</t>
  </si>
  <si>
    <t>Մարտ</t>
  </si>
  <si>
    <t>Ապրիլ</t>
  </si>
  <si>
    <t>Մայիս</t>
  </si>
  <si>
    <t>Հունիս</t>
  </si>
  <si>
    <t>Հուլիս</t>
  </si>
  <si>
    <t>Օգոստոս</t>
  </si>
  <si>
    <t>Սեպտեմբեր</t>
  </si>
  <si>
    <t>Հոկտեմբեր</t>
  </si>
  <si>
    <t>Նոյեմբեր</t>
  </si>
  <si>
    <t>Դեկտեմբեր</t>
  </si>
  <si>
    <t xml:space="preserve">Տարեկան գումարը </t>
  </si>
  <si>
    <t>Ընդամենը աշխատողների վարձատրության ծախսեր, այդ թվում՝</t>
  </si>
  <si>
    <t>1.1.</t>
  </si>
  <si>
    <t>տնօրեն</t>
  </si>
  <si>
    <t>1.2.</t>
  </si>
  <si>
    <t>գլխավոր հաշվապահ</t>
  </si>
  <si>
    <t>1.3.</t>
  </si>
  <si>
    <t>գործավար</t>
  </si>
  <si>
    <t>1.4.</t>
  </si>
  <si>
    <t>տնտեսվար</t>
  </si>
  <si>
    <t>1.5.</t>
  </si>
  <si>
    <t>հավաքարար</t>
  </si>
  <si>
    <t>1.6.</t>
  </si>
  <si>
    <t>կաթսայատան անվտանգության պատասխանատու</t>
  </si>
  <si>
    <t>1.7.</t>
  </si>
  <si>
    <t>կաթսայատան օպերատոր</t>
  </si>
  <si>
    <t>1.8.</t>
  </si>
  <si>
    <t>էլեկտրիկ</t>
  </si>
  <si>
    <t>1.9.</t>
  </si>
  <si>
    <t>պահակային ծառայություն</t>
  </si>
  <si>
    <t>Կոմունալ ծախսեր, այդ թվում՝</t>
  </si>
  <si>
    <t>2.1.</t>
  </si>
  <si>
    <t>էլեկտրաէներգիա</t>
  </si>
  <si>
    <t>2.2.</t>
  </si>
  <si>
    <t>գազ</t>
  </si>
  <si>
    <t>2.3.</t>
  </si>
  <si>
    <t xml:space="preserve">ջրամատակարարում </t>
  </si>
  <si>
    <t>Կապի և հեռահաղորդակցության ծախսեր</t>
  </si>
  <si>
    <t>3.1.</t>
  </si>
  <si>
    <t>հեռախոսակապ</t>
  </si>
  <si>
    <t>3.2.</t>
  </si>
  <si>
    <t>ինտերնետ հասանելիություն</t>
  </si>
  <si>
    <t>Գրասենյակային  և տնտեսական պարագաների ձեռքբերման ծախսեր</t>
  </si>
  <si>
    <t xml:space="preserve">Տրանսպորտային ծախսեր </t>
  </si>
  <si>
    <t>Վառելիք</t>
  </si>
  <si>
    <t>Գույքահարկ</t>
  </si>
  <si>
    <t>Հողի հարկ</t>
  </si>
  <si>
    <t>Այլ ծախսեր</t>
  </si>
  <si>
    <t>ԸՆԴԱՄԵՆԸ ԾԱԽՍԵՐ՝</t>
  </si>
  <si>
    <t xml:space="preserve">§Ռադիոիզոտոպների արտադրության կենտրոն¦  ՓԲԸ-ի </t>
  </si>
  <si>
    <t>ՀԱՍՏԻՔԱՅԻՆ ՑՈՒՑԱԿ</t>
  </si>
  <si>
    <t>2016թ.</t>
  </si>
  <si>
    <t>Հաստիքի անվանումը / պաշտոնը</t>
  </si>
  <si>
    <t>Հաստիքային միավոր</t>
  </si>
  <si>
    <t>Տնօրեն</t>
  </si>
  <si>
    <t>Գլխավոր հաշվապահ</t>
  </si>
  <si>
    <t>Գործավար</t>
  </si>
  <si>
    <t>Տնտեսվար</t>
  </si>
  <si>
    <t>Հավաքարար</t>
  </si>
  <si>
    <t>Կաթսայատան անվտանգության պատասխանատու</t>
  </si>
  <si>
    <t>Կաթսայատան օպերատոր</t>
  </si>
  <si>
    <t>Էլեկտրիկ</t>
  </si>
  <si>
    <t>Պահակային ծառայություն</t>
  </si>
  <si>
    <t>ԸՆԴԱՄԵՆԸ՝</t>
  </si>
  <si>
    <t>Հաշվարկ 1</t>
  </si>
  <si>
    <t xml:space="preserve">Հաշվարկ 2.  Փափուկ  և գրասենյակային կահույքի  </t>
  </si>
  <si>
    <t xml:space="preserve">Հաշվարկ 3.  Բժշկական և լաբորատոր կահույքի ձեռքբերման և տեղադրման </t>
  </si>
  <si>
    <t>Հաշվարկ 4. Տեսահսկման արտաքին և ներքին ցանցերի մոնտաժման նախահաշիվ</t>
  </si>
  <si>
    <t xml:space="preserve"> Рաշվարկ 5. Բարեկարգման աշխատանքների</t>
  </si>
  <si>
    <t>Oպերատորական  սեղան հագեցված անհրաժեշտ  պահանգամասերով</t>
  </si>
  <si>
    <t>Աշխատանքային սեղանսարքավորման  ներբեռնվածությամբ 4 աշխատակցի համար</t>
  </si>
  <si>
    <t>Գրասեղան  աշխատանքային</t>
  </si>
  <si>
    <t>Գրապահոց</t>
  </si>
  <si>
    <t>Հանդերձապահարան</t>
  </si>
  <si>
    <t>Գրապահոցներ</t>
  </si>
  <si>
    <t>Խոհանոցի կահույք</t>
  </si>
  <si>
    <t>Լվացարան  պահարան</t>
  </si>
  <si>
    <t xml:space="preserve">Սեղան </t>
  </si>
  <si>
    <t>Աթոռ   օժանդակ</t>
  </si>
  <si>
    <t>Փափուկ կահույք արհեստական կաշվի</t>
  </si>
  <si>
    <t>Թիկնաբազմոց  12 անձի համար</t>
  </si>
  <si>
    <t>Սեղաններ</t>
  </si>
  <si>
    <t>Գրասենյակային աթոռներ գլորակներով,բարձրացող մեխանիզմ</t>
  </si>
  <si>
    <t>Գրասեղան դիմադիրով և կցորդով ղեկավարի</t>
  </si>
  <si>
    <t>Գրապահարան և գրապահոց</t>
  </si>
  <si>
    <t>Զգեստապահարան</t>
  </si>
  <si>
    <t xml:space="preserve">Տնտեսական պահարան </t>
  </si>
  <si>
    <t>Հանդերձապահարան  լոգասենյակում</t>
  </si>
  <si>
    <t xml:space="preserve">Նախասրահում  դրամարկղ   </t>
  </si>
  <si>
    <t xml:space="preserve">Անվանում </t>
  </si>
  <si>
    <t>Անվանում</t>
  </si>
  <si>
    <t>Պահարաններ փակվող դարակով չժանգոտվող պողպատից</t>
  </si>
  <si>
    <t xml:space="preserve">Պահարաններ  </t>
  </si>
  <si>
    <t xml:space="preserve">Աշխատասեղան չժանգոտվող պողպատից </t>
  </si>
  <si>
    <t xml:space="preserve">Աշխատասեղան չժանգոտվող պողպատից   </t>
  </si>
  <si>
    <t>Պահարան երկփեղկանի, դարակներով</t>
  </si>
  <si>
    <t xml:space="preserve">Աշխատասեղան չժանգոտվող երկաթից </t>
  </si>
  <si>
    <t>Աշխատասեղան չժանգոտող պողպատից</t>
  </si>
  <si>
    <t>Աշխատասեղան չժանգոտվող պողպատից</t>
  </si>
  <si>
    <t>Երկփեղկ պահարան, դարակներով</t>
  </si>
  <si>
    <t xml:space="preserve">Պահարաններ </t>
  </si>
  <si>
    <t>Աշխատասեղան չժանգոտվող երկաթից</t>
  </si>
  <si>
    <t xml:space="preserve">Աշխատասեղան չժանգոտվող երկաթից  </t>
  </si>
  <si>
    <t xml:space="preserve"> Աշխատասեղան չժանգոտվող երկաթից </t>
  </si>
  <si>
    <t xml:space="preserve">Պահարան </t>
  </si>
  <si>
    <t xml:space="preserve">երկփեղկ պահարան  </t>
  </si>
  <si>
    <t xml:space="preserve">Երկփեղկ պահարան  </t>
  </si>
  <si>
    <t>Ձևակերպման և գրանցման  հենակ</t>
  </si>
  <si>
    <t xml:space="preserve">Միջնապատ հենակ  էլ. Հանգույցի և անվտանգության վահանակի միջև   </t>
  </si>
  <si>
    <t xml:space="preserve">Պահարաններ փաստաթղթերի համար   </t>
  </si>
  <si>
    <t xml:space="preserve">Զգեստապահարան </t>
  </si>
  <si>
    <t xml:space="preserve">Մետաղական կաղապարով  փաստաթղթադարան 4 դարակներով և  փականներով </t>
  </si>
  <si>
    <t xml:space="preserve">Թվային տեսաձայնագրիչ </t>
  </si>
  <si>
    <t>Տեսախցիկ ներսի</t>
  </si>
  <si>
    <t>Տեսախցիկ դրսի</t>
  </si>
  <si>
    <t xml:space="preserve">Մալուխ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</si>
</sst>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A_M_D_-;\-* #,##0.00\ _A_M_D_-;_-* &quot;-&quot;??\ _A_M_D_-;_-@_-"/>
    <numFmt numFmtId="164" formatCode="#,##0.0"/>
    <numFmt numFmtId="165" formatCode="_-* #,##0.0_р_._-;\-* #,##0.0_р_._-;_-* &quot;-&quot;??_р_._-;_-@_-"/>
    <numFmt numFmtId="166" formatCode="_(* #,##0_);_(* \(#,##0\);_(* &quot;-&quot;??_);_(@_)"/>
    <numFmt numFmtId="167" formatCode="_(* #,##0.0_);_(* \(#,##0.0\);_(* &quot;-&quot;??_);_(@_)"/>
    <numFmt numFmtId="168" formatCode="_-* #,##0.00\ _դ_ր_._-;\-* #,##0.00\ _դ_ր_._-;_-* &quot;-&quot;??\ _դ_ր_.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scheme val="minor"/>
    </font>
    <font>
      <sz val="11"/>
      <color theme="1"/>
      <name val="GHEA Grapalat"/>
      <family val="3"/>
    </font>
    <font>
      <b/>
      <i/>
      <sz val="16"/>
      <color theme="1"/>
      <name val="GHEA Grapalat"/>
      <family val="3"/>
    </font>
    <font>
      <b/>
      <i/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  <font>
      <i/>
      <sz val="12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2"/>
      <color theme="1"/>
      <name val="GHEA Grapalat"/>
      <family val="3"/>
    </font>
    <font>
      <sz val="10"/>
      <name val="GHEA Grapalat"/>
      <family val="3"/>
    </font>
    <font>
      <b/>
      <sz val="14"/>
      <name val="GHEA Grapalat"/>
      <family val="3"/>
    </font>
    <font>
      <b/>
      <sz val="10"/>
      <name val="GHEA Grapalat"/>
      <family val="3"/>
    </font>
    <font>
      <sz val="14"/>
      <name val="GHEA Grapalat"/>
      <family val="3"/>
    </font>
    <font>
      <sz val="14"/>
      <name val="Arial"/>
      <family val="2"/>
      <charset val="204"/>
    </font>
    <font>
      <sz val="9"/>
      <name val="GHEA Grapalat"/>
      <family val="3"/>
    </font>
    <font>
      <sz val="10"/>
      <name val="Arial"/>
      <family val="2"/>
      <charset val="204"/>
    </font>
    <font>
      <b/>
      <sz val="8"/>
      <name val="GHEA Grapalat"/>
      <family val="3"/>
    </font>
    <font>
      <sz val="8"/>
      <name val="GHEA Grapalat"/>
      <family val="3"/>
    </font>
    <font>
      <b/>
      <sz val="9"/>
      <color rgb="FFFF0000"/>
      <name val="GHEA Grapalat"/>
      <family val="3"/>
    </font>
    <font>
      <b/>
      <sz val="8"/>
      <color rgb="FFFF0000"/>
      <name val="GHEA Grapalat"/>
      <family val="3"/>
    </font>
    <font>
      <sz val="14"/>
      <color theme="0"/>
      <name val="Arial"/>
      <family val="2"/>
      <charset val="204"/>
    </font>
    <font>
      <b/>
      <sz val="14"/>
      <color theme="1"/>
      <name val="Arial Armenian"/>
      <family val="2"/>
    </font>
    <font>
      <b/>
      <sz val="11"/>
      <color theme="1"/>
      <name val="Arial Armenian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168" fontId="1" fillId="0" borderId="0" applyFon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165" fontId="11" fillId="0" borderId="1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65" fontId="14" fillId="0" borderId="1" xfId="1" applyNumberFormat="1" applyFont="1" applyBorder="1" applyAlignment="1">
      <alignment horizontal="center" vertical="center"/>
    </xf>
    <xf numFmtId="0" fontId="14" fillId="0" borderId="0" xfId="0" applyFont="1"/>
    <xf numFmtId="0" fontId="4" fillId="0" borderId="0" xfId="2" applyFont="1"/>
    <xf numFmtId="0" fontId="7" fillId="0" borderId="0" xfId="2" applyFont="1" applyAlignment="1"/>
    <xf numFmtId="0" fontId="4" fillId="0" borderId="0" xfId="0" applyFont="1"/>
    <xf numFmtId="0" fontId="15" fillId="0" borderId="1" xfId="2" applyFont="1" applyBorder="1"/>
    <xf numFmtId="0" fontId="15" fillId="0" borderId="1" xfId="2" applyFont="1" applyBorder="1" applyAlignment="1">
      <alignment horizontal="center"/>
    </xf>
    <xf numFmtId="0" fontId="15" fillId="0" borderId="1" xfId="2" applyFont="1" applyBorder="1" applyAlignment="1">
      <alignment horizontal="center" vertical="center"/>
    </xf>
    <xf numFmtId="0" fontId="15" fillId="0" borderId="1" xfId="2" applyFont="1" applyBorder="1" applyAlignment="1">
      <alignment vertical="center" wrapText="1"/>
    </xf>
    <xf numFmtId="49" fontId="15" fillId="0" borderId="1" xfId="2" applyNumberFormat="1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15" fillId="0" borderId="1" xfId="2" applyNumberFormat="1" applyFont="1" applyBorder="1" applyAlignment="1">
      <alignment vertical="center" wrapText="1"/>
    </xf>
    <xf numFmtId="0" fontId="8" fillId="0" borderId="5" xfId="2" applyFont="1" applyBorder="1" applyAlignment="1">
      <alignment vertical="center" wrapText="1"/>
    </xf>
    <xf numFmtId="0" fontId="8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/>
    <xf numFmtId="164" fontId="0" fillId="0" borderId="0" xfId="0" applyNumberFormat="1"/>
    <xf numFmtId="0" fontId="0" fillId="0" borderId="0" xfId="0" applyFill="1" applyAlignment="1">
      <alignment vertical="center" wrapText="1"/>
    </xf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left" vertical="center" wrapText="1"/>
    </xf>
    <xf numFmtId="166" fontId="16" fillId="4" borderId="15" xfId="1" applyNumberFormat="1" applyFont="1" applyFill="1" applyBorder="1" applyAlignment="1">
      <alignment horizontal="center" vertical="center" wrapText="1"/>
    </xf>
    <xf numFmtId="166" fontId="16" fillId="4" borderId="16" xfId="1" applyNumberFormat="1" applyFont="1" applyFill="1" applyBorder="1" applyAlignment="1">
      <alignment vertical="center" wrapText="1"/>
    </xf>
    <xf numFmtId="164" fontId="23" fillId="4" borderId="15" xfId="1" applyNumberFormat="1" applyFont="1" applyFill="1" applyBorder="1" applyAlignment="1">
      <alignment vertical="center"/>
    </xf>
    <xf numFmtId="164" fontId="23" fillId="4" borderId="2" xfId="1" applyNumberFormat="1" applyFont="1" applyFill="1" applyBorder="1" applyAlignment="1">
      <alignment vertical="center"/>
    </xf>
    <xf numFmtId="166" fontId="23" fillId="4" borderId="17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18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left"/>
    </xf>
    <xf numFmtId="166" fontId="16" fillId="0" borderId="1" xfId="1" applyNumberFormat="1" applyFont="1" applyFill="1" applyBorder="1" applyAlignment="1">
      <alignment horizontal="center" vertical="center" wrapText="1"/>
    </xf>
    <xf numFmtId="166" fontId="16" fillId="0" borderId="19" xfId="1" applyNumberFormat="1" applyFont="1" applyFill="1" applyBorder="1" applyAlignment="1">
      <alignment vertical="center" wrapText="1"/>
    </xf>
    <xf numFmtId="164" fontId="24" fillId="0" borderId="19" xfId="1" applyNumberFormat="1" applyFont="1" applyFill="1" applyBorder="1" applyAlignment="1">
      <alignment vertical="center" wrapText="1"/>
    </xf>
    <xf numFmtId="164" fontId="24" fillId="0" borderId="1" xfId="1" applyNumberFormat="1" applyFont="1" applyFill="1" applyBorder="1" applyAlignment="1">
      <alignment vertical="center" wrapText="1"/>
    </xf>
    <xf numFmtId="166" fontId="18" fillId="0" borderId="20" xfId="1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164" fontId="21" fillId="0" borderId="19" xfId="1" applyNumberFormat="1" applyFont="1" applyFill="1" applyBorder="1" applyAlignment="1">
      <alignment vertical="center" wrapText="1"/>
    </xf>
    <xf numFmtId="164" fontId="21" fillId="0" borderId="1" xfId="1" applyNumberFormat="1" applyFont="1" applyFill="1" applyBorder="1" applyAlignment="1">
      <alignment vertical="center" wrapText="1"/>
    </xf>
    <xf numFmtId="0" fontId="18" fillId="4" borderId="18" xfId="0" applyFont="1" applyFill="1" applyBorder="1" applyAlignment="1">
      <alignment horizontal="center"/>
    </xf>
    <xf numFmtId="0" fontId="18" fillId="4" borderId="18" xfId="0" applyFont="1" applyFill="1" applyBorder="1" applyAlignment="1">
      <alignment horizontal="left"/>
    </xf>
    <xf numFmtId="166" fontId="16" fillId="4" borderId="1" xfId="1" applyNumberFormat="1" applyFont="1" applyFill="1" applyBorder="1" applyAlignment="1">
      <alignment horizontal="center" vertical="center" wrapText="1"/>
    </xf>
    <xf numFmtId="166" fontId="16" fillId="4" borderId="19" xfId="1" applyNumberFormat="1" applyFont="1" applyFill="1" applyBorder="1" applyAlignment="1">
      <alignment vertical="center" wrapText="1"/>
    </xf>
    <xf numFmtId="167" fontId="18" fillId="4" borderId="20" xfId="1" applyNumberFormat="1" applyFont="1" applyFill="1" applyBorder="1" applyAlignment="1">
      <alignment vertical="center"/>
    </xf>
    <xf numFmtId="0" fontId="16" fillId="0" borderId="18" xfId="0" applyFont="1" applyBorder="1" applyAlignment="1">
      <alignment horizontal="center"/>
    </xf>
    <xf numFmtId="0" fontId="16" fillId="0" borderId="18" xfId="0" applyFont="1" applyBorder="1" applyAlignment="1">
      <alignment horizontal="left"/>
    </xf>
    <xf numFmtId="166" fontId="16" fillId="0" borderId="1" xfId="1" applyNumberFormat="1" applyFont="1" applyBorder="1" applyAlignment="1">
      <alignment horizontal="center" vertical="center" wrapText="1"/>
    </xf>
    <xf numFmtId="164" fontId="24" fillId="0" borderId="19" xfId="1" applyNumberFormat="1" applyFont="1" applyBorder="1" applyAlignment="1">
      <alignment vertical="center" wrapText="1"/>
    </xf>
    <xf numFmtId="164" fontId="24" fillId="0" borderId="1" xfId="1" applyNumberFormat="1" applyFont="1" applyBorder="1" applyAlignment="1">
      <alignment vertical="center" wrapText="1"/>
    </xf>
    <xf numFmtId="167" fontId="18" fillId="0" borderId="20" xfId="1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4" fontId="25" fillId="0" borderId="19" xfId="1" applyNumberFormat="1" applyFont="1" applyBorder="1" applyAlignment="1">
      <alignment vertical="center" wrapText="1"/>
    </xf>
    <xf numFmtId="164" fontId="21" fillId="0" borderId="19" xfId="1" applyNumberFormat="1" applyFont="1" applyBorder="1" applyAlignment="1">
      <alignment vertical="center" wrapText="1"/>
    </xf>
    <xf numFmtId="164" fontId="21" fillId="0" borderId="1" xfId="1" applyNumberFormat="1" applyFont="1" applyBorder="1" applyAlignment="1">
      <alignment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left" vertical="center" wrapText="1"/>
    </xf>
    <xf numFmtId="164" fontId="26" fillId="4" borderId="19" xfId="1" applyNumberFormat="1" applyFont="1" applyFill="1" applyBorder="1" applyAlignment="1">
      <alignment vertical="center" wrapText="1"/>
    </xf>
    <xf numFmtId="164" fontId="23" fillId="4" borderId="19" xfId="1" applyNumberFormat="1" applyFont="1" applyFill="1" applyBorder="1" applyAlignment="1">
      <alignment vertical="center" wrapText="1"/>
    </xf>
    <xf numFmtId="164" fontId="23" fillId="4" borderId="1" xfId="1" applyNumberFormat="1" applyFont="1" applyFill="1" applyBorder="1" applyAlignment="1">
      <alignment vertical="center" wrapText="1"/>
    </xf>
    <xf numFmtId="167" fontId="18" fillId="4" borderId="20" xfId="1" applyNumberFormat="1" applyFont="1" applyFill="1" applyBorder="1" applyAlignment="1">
      <alignment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left" vertical="center" wrapText="1"/>
    </xf>
    <xf numFmtId="166" fontId="16" fillId="4" borderId="22" xfId="1" applyNumberFormat="1" applyFont="1" applyFill="1" applyBorder="1" applyAlignment="1">
      <alignment horizontal="center" vertical="center" wrapText="1"/>
    </xf>
    <xf numFmtId="164" fontId="26" fillId="4" borderId="23" xfId="1" applyNumberFormat="1" applyFont="1" applyFill="1" applyBorder="1" applyAlignment="1">
      <alignment vertical="center" wrapText="1"/>
    </xf>
    <xf numFmtId="164" fontId="23" fillId="4" borderId="23" xfId="1" applyNumberFormat="1" applyFont="1" applyFill="1" applyBorder="1" applyAlignment="1">
      <alignment vertical="center" wrapText="1"/>
    </xf>
    <xf numFmtId="164" fontId="23" fillId="4" borderId="22" xfId="1" applyNumberFormat="1" applyFont="1" applyFill="1" applyBorder="1" applyAlignment="1">
      <alignment vertical="center" wrapText="1"/>
    </xf>
    <xf numFmtId="164" fontId="16" fillId="4" borderId="23" xfId="1" applyNumberFormat="1" applyFont="1" applyFill="1" applyBorder="1" applyAlignment="1">
      <alignment vertical="center" wrapText="1"/>
    </xf>
    <xf numFmtId="164" fontId="16" fillId="4" borderId="22" xfId="1" applyNumberFormat="1" applyFont="1" applyFill="1" applyBorder="1" applyAlignment="1">
      <alignment vertical="center" wrapText="1"/>
    </xf>
    <xf numFmtId="167" fontId="18" fillId="4" borderId="24" xfId="1" applyNumberFormat="1" applyFont="1" applyFill="1" applyBorder="1" applyAlignment="1">
      <alignment vertical="center" wrapText="1"/>
    </xf>
    <xf numFmtId="0" fontId="18" fillId="4" borderId="25" xfId="0" applyFont="1" applyFill="1" applyBorder="1" applyAlignment="1">
      <alignment horizontal="left" vertical="center" wrapText="1"/>
    </xf>
    <xf numFmtId="166" fontId="16" fillId="4" borderId="4" xfId="1" applyNumberFormat="1" applyFont="1" applyFill="1" applyBorder="1" applyAlignment="1">
      <alignment horizontal="center" vertical="center" wrapText="1"/>
    </xf>
    <xf numFmtId="166" fontId="16" fillId="4" borderId="26" xfId="1" applyNumberFormat="1" applyFont="1" applyFill="1" applyBorder="1" applyAlignment="1">
      <alignment vertical="center" wrapText="1"/>
    </xf>
    <xf numFmtId="164" fontId="23" fillId="4" borderId="26" xfId="1" applyNumberFormat="1" applyFont="1" applyFill="1" applyBorder="1" applyAlignment="1">
      <alignment vertical="center" wrapText="1"/>
    </xf>
    <xf numFmtId="164" fontId="23" fillId="4" borderId="4" xfId="1" applyNumberFormat="1" applyFont="1" applyFill="1" applyBorder="1" applyAlignment="1">
      <alignment vertical="center" wrapText="1"/>
    </xf>
    <xf numFmtId="0" fontId="16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66" fontId="14" fillId="0" borderId="10" xfId="1" applyNumberFormat="1" applyFont="1" applyBorder="1" applyAlignment="1">
      <alignment horizontal="center" vertical="center" wrapText="1"/>
    </xf>
    <xf numFmtId="166" fontId="14" fillId="0" borderId="11" xfId="1" applyNumberFormat="1" applyFont="1" applyBorder="1" applyAlignment="1">
      <alignment vertical="center" wrapText="1"/>
    </xf>
    <xf numFmtId="164" fontId="14" fillId="0" borderId="11" xfId="1" applyNumberFormat="1" applyFont="1" applyBorder="1" applyAlignment="1">
      <alignment vertical="center" wrapText="1"/>
    </xf>
    <xf numFmtId="167" fontId="14" fillId="0" borderId="11" xfId="1" applyNumberFormat="1" applyFont="1" applyBorder="1" applyAlignment="1">
      <alignment vertical="center" wrapText="1"/>
    </xf>
    <xf numFmtId="167" fontId="0" fillId="0" borderId="0" xfId="0" applyNumberFormat="1"/>
    <xf numFmtId="0" fontId="20" fillId="0" borderId="0" xfId="0" applyFont="1"/>
    <xf numFmtId="0" fontId="27" fillId="0" borderId="0" xfId="0" applyFont="1"/>
    <xf numFmtId="0" fontId="28" fillId="0" borderId="0" xfId="3" applyFont="1" applyAlignment="1"/>
    <xf numFmtId="0" fontId="1" fillId="0" borderId="0" xfId="3" applyAlignment="1">
      <alignment horizontal="center" vertical="center"/>
    </xf>
    <xf numFmtId="0" fontId="1" fillId="0" borderId="0" xfId="3"/>
    <xf numFmtId="0" fontId="1" fillId="0" borderId="0" xfId="3" applyAlignment="1">
      <alignment vertical="center"/>
    </xf>
    <xf numFmtId="0" fontId="29" fillId="0" borderId="0" xfId="3" applyFont="1" applyAlignment="1">
      <alignment horizontal="center"/>
    </xf>
    <xf numFmtId="0" fontId="4" fillId="0" borderId="8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 wrapText="1"/>
    </xf>
    <xf numFmtId="0" fontId="4" fillId="0" borderId="27" xfId="3" applyFont="1" applyBorder="1" applyAlignment="1">
      <alignment horizontal="center" vertical="center"/>
    </xf>
    <xf numFmtId="0" fontId="16" fillId="0" borderId="28" xfId="3" applyFont="1" applyFill="1" applyBorder="1" applyAlignment="1">
      <alignment horizontal="left"/>
    </xf>
    <xf numFmtId="166" fontId="11" fillId="0" borderId="2" xfId="4" applyNumberFormat="1" applyFont="1" applyFill="1" applyBorder="1" applyAlignment="1">
      <alignment vertical="center" wrapText="1"/>
    </xf>
    <xf numFmtId="0" fontId="4" fillId="0" borderId="29" xfId="3" applyFont="1" applyBorder="1" applyAlignment="1">
      <alignment horizontal="center" vertical="center"/>
    </xf>
    <xf numFmtId="0" fontId="16" fillId="0" borderId="5" xfId="3" applyFont="1" applyFill="1" applyBorder="1" applyAlignment="1">
      <alignment horizontal="left"/>
    </xf>
    <xf numFmtId="166" fontId="11" fillId="0" borderId="1" xfId="4" applyNumberFormat="1" applyFont="1" applyFill="1" applyBorder="1" applyAlignment="1">
      <alignment vertical="center" wrapText="1"/>
    </xf>
    <xf numFmtId="0" fontId="1" fillId="0" borderId="0" xfId="3" applyAlignment="1">
      <alignment wrapText="1"/>
    </xf>
    <xf numFmtId="0" fontId="4" fillId="0" borderId="29" xfId="3" applyFont="1" applyBorder="1" applyAlignment="1">
      <alignment horizontal="center" vertical="center" wrapText="1"/>
    </xf>
    <xf numFmtId="0" fontId="16" fillId="0" borderId="5" xfId="3" applyFont="1" applyFill="1" applyBorder="1" applyAlignment="1">
      <alignment horizontal="left" wrapText="1"/>
    </xf>
    <xf numFmtId="0" fontId="7" fillId="0" borderId="10" xfId="3" applyFont="1" applyBorder="1"/>
    <xf numFmtId="0" fontId="7" fillId="0" borderId="10" xfId="3" applyFont="1" applyBorder="1" applyAlignment="1">
      <alignment vertical="center"/>
    </xf>
    <xf numFmtId="0" fontId="18" fillId="0" borderId="0" xfId="0" applyFont="1" applyBorder="1" applyAlignment="1"/>
    <xf numFmtId="0" fontId="16" fillId="0" borderId="0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2" borderId="0" xfId="0" applyFont="1" applyFill="1" applyBorder="1" applyAlignment="1">
      <alignment vertical="center"/>
    </xf>
    <xf numFmtId="0" fontId="14" fillId="2" borderId="0" xfId="0" applyFont="1" applyFill="1" applyBorder="1"/>
    <xf numFmtId="0" fontId="14" fillId="2" borderId="0" xfId="0" applyFont="1" applyFill="1"/>
    <xf numFmtId="0" fontId="12" fillId="2" borderId="0" xfId="0" applyFont="1" applyFill="1"/>
    <xf numFmtId="0" fontId="4" fillId="2" borderId="0" xfId="0" applyFont="1" applyFill="1" applyBorder="1"/>
    <xf numFmtId="0" fontId="16" fillId="2" borderId="0" xfId="0" applyFont="1" applyFill="1" applyBorder="1" applyAlignment="1">
      <alignment horizontal="center" vertical="center"/>
    </xf>
    <xf numFmtId="2" fontId="16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164" fontId="18" fillId="0" borderId="0" xfId="0" applyNumberFormat="1" applyFont="1"/>
    <xf numFmtId="0" fontId="18" fillId="0" borderId="0" xfId="0" applyFont="1"/>
    <xf numFmtId="164" fontId="4" fillId="0" borderId="0" xfId="0" applyNumberFormat="1" applyFont="1"/>
    <xf numFmtId="0" fontId="4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8" fillId="0" borderId="0" xfId="0" applyFont="1" applyAlignment="1"/>
    <xf numFmtId="0" fontId="18" fillId="0" borderId="0" xfId="0" applyFont="1" applyBorder="1"/>
    <xf numFmtId="0" fontId="12" fillId="2" borderId="0" xfId="0" applyFont="1" applyFill="1" applyAlignment="1">
      <alignment horizont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2" fontId="18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9" fontId="18" fillId="0" borderId="0" xfId="0" applyNumberFormat="1" applyFont="1" applyAlignment="1"/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4" fillId="0" borderId="0" xfId="0" applyFont="1" applyBorder="1"/>
    <xf numFmtId="3" fontId="4" fillId="0" borderId="1" xfId="0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3" fontId="7" fillId="0" borderId="2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2" borderId="0" xfId="0" applyFont="1" applyFill="1" applyAlignment="1">
      <alignment horizontal="left"/>
    </xf>
    <xf numFmtId="0" fontId="29" fillId="0" borderId="0" xfId="3" applyFont="1" applyAlignment="1">
      <alignment horizontal="center"/>
    </xf>
  </cellXfs>
  <cellStyles count="5">
    <cellStyle name="Comma" xfId="1" builtinId="3"/>
    <cellStyle name="Comma 27" xfId="4"/>
    <cellStyle name="Normal" xfId="0" builtinId="0"/>
    <cellStyle name="Normal 12" xfId="3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topLeftCell="G16" workbookViewId="0">
      <selection activeCell="P24" sqref="P24"/>
    </sheetView>
  </sheetViews>
  <sheetFormatPr defaultRowHeight="15" x14ac:dyDescent="0.25"/>
  <cols>
    <col min="1" max="1" width="4" customWidth="1"/>
    <col min="2" max="2" width="45.140625" customWidth="1"/>
    <col min="3" max="3" width="6.7109375" customWidth="1"/>
    <col min="4" max="4" width="7.42578125" customWidth="1"/>
    <col min="5" max="5" width="13.5703125" customWidth="1"/>
    <col min="6" max="9" width="13.42578125" customWidth="1"/>
    <col min="10" max="10" width="12.7109375" customWidth="1"/>
    <col min="11" max="14" width="13.42578125" customWidth="1"/>
    <col min="15" max="15" width="13.5703125" customWidth="1"/>
    <col min="16" max="16" width="12.7109375" customWidth="1"/>
    <col min="17" max="17" width="16" customWidth="1"/>
    <col min="18" max="18" width="2.140625" customWidth="1"/>
    <col min="20" max="20" width="9.28515625" bestFit="1" customWidth="1"/>
  </cols>
  <sheetData>
    <row r="1" spans="1:17" ht="20.25" x14ac:dyDescent="0.35">
      <c r="A1" s="54"/>
      <c r="B1" s="54"/>
      <c r="C1" s="54"/>
      <c r="D1" s="54"/>
      <c r="E1" s="188" t="s">
        <v>146</v>
      </c>
      <c r="F1" s="188"/>
      <c r="G1" s="54"/>
      <c r="H1" s="55"/>
      <c r="I1" s="54"/>
      <c r="J1" s="54"/>
      <c r="K1" s="54"/>
      <c r="L1" s="54"/>
      <c r="M1" s="54"/>
      <c r="N1" s="54"/>
      <c r="O1" s="54"/>
      <c r="P1" s="54"/>
      <c r="Q1" s="54"/>
    </row>
    <row r="2" spans="1:17" s="58" customFormat="1" ht="20.25" x14ac:dyDescent="0.25">
      <c r="A2" s="56" t="s">
        <v>75</v>
      </c>
      <c r="B2" s="57"/>
      <c r="C2" s="57"/>
      <c r="D2" s="57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7"/>
    </row>
    <row r="3" spans="1:17" ht="15.75" thickBot="1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 t="s">
        <v>76</v>
      </c>
      <c r="P3" s="54"/>
      <c r="Q3" s="54"/>
    </row>
    <row r="4" spans="1:17" ht="54.75" thickBot="1" x14ac:dyDescent="0.3">
      <c r="A4" s="59" t="s">
        <v>11</v>
      </c>
      <c r="B4" s="60" t="s">
        <v>77</v>
      </c>
      <c r="C4" s="61" t="s">
        <v>78</v>
      </c>
      <c r="D4" s="62" t="s">
        <v>79</v>
      </c>
      <c r="E4" s="62" t="s">
        <v>80</v>
      </c>
      <c r="F4" s="62" t="s">
        <v>81</v>
      </c>
      <c r="G4" s="62" t="s">
        <v>82</v>
      </c>
      <c r="H4" s="61" t="s">
        <v>83</v>
      </c>
      <c r="I4" s="61" t="s">
        <v>84</v>
      </c>
      <c r="J4" s="62" t="s">
        <v>85</v>
      </c>
      <c r="K4" s="62" t="s">
        <v>86</v>
      </c>
      <c r="L4" s="62" t="s">
        <v>87</v>
      </c>
      <c r="M4" s="62" t="s">
        <v>88</v>
      </c>
      <c r="N4" s="62" t="s">
        <v>89</v>
      </c>
      <c r="O4" s="62" t="s">
        <v>90</v>
      </c>
      <c r="P4" s="62" t="s">
        <v>91</v>
      </c>
      <c r="Q4" s="63" t="s">
        <v>92</v>
      </c>
    </row>
    <row r="5" spans="1:17" s="71" customFormat="1" ht="28.5" x14ac:dyDescent="0.25">
      <c r="A5" s="64">
        <v>1</v>
      </c>
      <c r="B5" s="65" t="s">
        <v>93</v>
      </c>
      <c r="C5" s="66"/>
      <c r="D5" s="67"/>
      <c r="E5" s="68">
        <f>SUM(E6:E14)</f>
        <v>1171000</v>
      </c>
      <c r="F5" s="68">
        <f t="shared" ref="F5:P5" si="0">SUM(F6:F14)</f>
        <v>1721000</v>
      </c>
      <c r="G5" s="68">
        <f t="shared" si="0"/>
        <v>1721000</v>
      </c>
      <c r="H5" s="68">
        <f t="shared" si="0"/>
        <v>1430000</v>
      </c>
      <c r="I5" s="69">
        <f t="shared" si="0"/>
        <v>1430000</v>
      </c>
      <c r="J5" s="69">
        <f t="shared" si="0"/>
        <v>1430000</v>
      </c>
      <c r="K5" s="69">
        <f t="shared" si="0"/>
        <v>1430000</v>
      </c>
      <c r="L5" s="69">
        <f t="shared" si="0"/>
        <v>1430000</v>
      </c>
      <c r="M5" s="69">
        <f t="shared" si="0"/>
        <v>1430000</v>
      </c>
      <c r="N5" s="69">
        <f t="shared" si="0"/>
        <v>1430000</v>
      </c>
      <c r="O5" s="69">
        <f t="shared" si="0"/>
        <v>1721000</v>
      </c>
      <c r="P5" s="69">
        <f t="shared" si="0"/>
        <v>1721000</v>
      </c>
      <c r="Q5" s="70">
        <f>SUM(Q6:Q14)</f>
        <v>18065000</v>
      </c>
    </row>
    <row r="6" spans="1:17" s="79" customFormat="1" x14ac:dyDescent="0.25">
      <c r="A6" s="72" t="s">
        <v>94</v>
      </c>
      <c r="B6" s="73" t="s">
        <v>95</v>
      </c>
      <c r="C6" s="74">
        <v>1</v>
      </c>
      <c r="D6" s="75">
        <v>12</v>
      </c>
      <c r="E6" s="76">
        <v>400000</v>
      </c>
      <c r="F6" s="76">
        <v>400000</v>
      </c>
      <c r="G6" s="76">
        <v>400000</v>
      </c>
      <c r="H6" s="77">
        <v>400000</v>
      </c>
      <c r="I6" s="77">
        <v>400000</v>
      </c>
      <c r="J6" s="76">
        <v>400000</v>
      </c>
      <c r="K6" s="76">
        <v>400000</v>
      </c>
      <c r="L6" s="76">
        <v>400000</v>
      </c>
      <c r="M6" s="76">
        <v>400000</v>
      </c>
      <c r="N6" s="76">
        <v>400000</v>
      </c>
      <c r="O6" s="76">
        <v>400000</v>
      </c>
      <c r="P6" s="76">
        <v>400000</v>
      </c>
      <c r="Q6" s="78">
        <f t="shared" ref="Q6:Q13" si="1">+C6*SUM(E6:P6)</f>
        <v>4800000</v>
      </c>
    </row>
    <row r="7" spans="1:17" s="79" customFormat="1" x14ac:dyDescent="0.25">
      <c r="A7" s="72" t="s">
        <v>96</v>
      </c>
      <c r="B7" s="73" t="s">
        <v>97</v>
      </c>
      <c r="C7" s="74">
        <v>1</v>
      </c>
      <c r="D7" s="75">
        <v>12</v>
      </c>
      <c r="E7" s="76">
        <v>280000</v>
      </c>
      <c r="F7" s="76">
        <v>280000</v>
      </c>
      <c r="G7" s="76">
        <v>280000</v>
      </c>
      <c r="H7" s="76">
        <v>280000</v>
      </c>
      <c r="I7" s="76">
        <v>280000</v>
      </c>
      <c r="J7" s="76">
        <v>280000</v>
      </c>
      <c r="K7" s="76">
        <v>280000</v>
      </c>
      <c r="L7" s="76">
        <v>280000</v>
      </c>
      <c r="M7" s="76">
        <v>280000</v>
      </c>
      <c r="N7" s="76">
        <v>280000</v>
      </c>
      <c r="O7" s="76">
        <v>280000</v>
      </c>
      <c r="P7" s="76">
        <v>280000</v>
      </c>
      <c r="Q7" s="78">
        <f t="shared" si="1"/>
        <v>3360000</v>
      </c>
    </row>
    <row r="8" spans="1:17" s="79" customFormat="1" x14ac:dyDescent="0.25">
      <c r="A8" s="72" t="s">
        <v>98</v>
      </c>
      <c r="B8" s="73" t="s">
        <v>99</v>
      </c>
      <c r="C8" s="74">
        <v>1</v>
      </c>
      <c r="D8" s="75">
        <v>12</v>
      </c>
      <c r="E8" s="76"/>
      <c r="F8" s="76">
        <v>150000</v>
      </c>
      <c r="G8" s="76">
        <v>150000</v>
      </c>
      <c r="H8" s="77">
        <v>150000</v>
      </c>
      <c r="I8" s="77">
        <v>150000</v>
      </c>
      <c r="J8" s="76">
        <v>150000</v>
      </c>
      <c r="K8" s="76">
        <v>150000</v>
      </c>
      <c r="L8" s="76">
        <v>150000</v>
      </c>
      <c r="M8" s="76">
        <v>150000</v>
      </c>
      <c r="N8" s="76">
        <v>150000</v>
      </c>
      <c r="O8" s="76">
        <v>150000</v>
      </c>
      <c r="P8" s="76">
        <v>150000</v>
      </c>
      <c r="Q8" s="78">
        <f t="shared" si="1"/>
        <v>1650000</v>
      </c>
    </row>
    <row r="9" spans="1:17" s="79" customFormat="1" x14ac:dyDescent="0.25">
      <c r="A9" s="72" t="s">
        <v>100</v>
      </c>
      <c r="B9" s="73" t="s">
        <v>101</v>
      </c>
      <c r="C9" s="74">
        <v>1</v>
      </c>
      <c r="D9" s="75">
        <v>12</v>
      </c>
      <c r="E9" s="76"/>
      <c r="F9" s="76">
        <v>150000</v>
      </c>
      <c r="G9" s="76">
        <v>150000</v>
      </c>
      <c r="H9" s="77">
        <v>150000</v>
      </c>
      <c r="I9" s="77">
        <v>150000</v>
      </c>
      <c r="J9" s="76">
        <v>150000</v>
      </c>
      <c r="K9" s="76">
        <v>150000</v>
      </c>
      <c r="L9" s="76">
        <v>150000</v>
      </c>
      <c r="M9" s="76">
        <v>150000</v>
      </c>
      <c r="N9" s="76">
        <v>150000</v>
      </c>
      <c r="O9" s="76">
        <v>150000</v>
      </c>
      <c r="P9" s="76">
        <v>150000</v>
      </c>
      <c r="Q9" s="78">
        <f t="shared" si="1"/>
        <v>1650000</v>
      </c>
    </row>
    <row r="10" spans="1:17" s="79" customFormat="1" x14ac:dyDescent="0.25">
      <c r="A10" s="72" t="s">
        <v>102</v>
      </c>
      <c r="B10" s="73" t="s">
        <v>103</v>
      </c>
      <c r="C10" s="74">
        <v>1</v>
      </c>
      <c r="D10" s="75">
        <v>12</v>
      </c>
      <c r="E10" s="76"/>
      <c r="F10" s="76">
        <v>100000</v>
      </c>
      <c r="G10" s="76">
        <v>100000</v>
      </c>
      <c r="H10" s="77">
        <v>100000</v>
      </c>
      <c r="I10" s="77">
        <v>100000</v>
      </c>
      <c r="J10" s="76">
        <v>100000</v>
      </c>
      <c r="K10" s="76">
        <v>100000</v>
      </c>
      <c r="L10" s="76">
        <v>100000</v>
      </c>
      <c r="M10" s="76">
        <v>100000</v>
      </c>
      <c r="N10" s="76">
        <v>100000</v>
      </c>
      <c r="O10" s="76">
        <v>100000</v>
      </c>
      <c r="P10" s="76">
        <v>100000</v>
      </c>
      <c r="Q10" s="78">
        <f t="shared" si="1"/>
        <v>1100000</v>
      </c>
    </row>
    <row r="11" spans="1:17" s="79" customFormat="1" x14ac:dyDescent="0.25">
      <c r="A11" s="72" t="s">
        <v>104</v>
      </c>
      <c r="B11" s="73" t="s">
        <v>105</v>
      </c>
      <c r="C11" s="74">
        <v>1</v>
      </c>
      <c r="D11" s="75">
        <v>12</v>
      </c>
      <c r="E11" s="76">
        <v>100000</v>
      </c>
      <c r="F11" s="76">
        <v>100000</v>
      </c>
      <c r="G11" s="76">
        <v>100000</v>
      </c>
      <c r="H11" s="77">
        <v>100000</v>
      </c>
      <c r="I11" s="77">
        <v>100000</v>
      </c>
      <c r="J11" s="76">
        <v>100000</v>
      </c>
      <c r="K11" s="76">
        <v>100000</v>
      </c>
      <c r="L11" s="76">
        <v>100000</v>
      </c>
      <c r="M11" s="76">
        <v>100000</v>
      </c>
      <c r="N11" s="76">
        <v>100000</v>
      </c>
      <c r="O11" s="76">
        <v>100000</v>
      </c>
      <c r="P11" s="76">
        <v>100000</v>
      </c>
      <c r="Q11" s="78">
        <f t="shared" si="1"/>
        <v>1200000</v>
      </c>
    </row>
    <row r="12" spans="1:17" s="79" customFormat="1" x14ac:dyDescent="0.25">
      <c r="A12" s="72" t="s">
        <v>106</v>
      </c>
      <c r="B12" s="73" t="s">
        <v>107</v>
      </c>
      <c r="C12" s="74">
        <v>4</v>
      </c>
      <c r="D12" s="75">
        <v>5</v>
      </c>
      <c r="E12" s="80">
        <f>72750*4</f>
        <v>291000</v>
      </c>
      <c r="F12" s="80">
        <f>72750*4</f>
        <v>291000</v>
      </c>
      <c r="G12" s="80">
        <f>72750*4</f>
        <v>291000</v>
      </c>
      <c r="H12" s="81"/>
      <c r="I12" s="81"/>
      <c r="J12" s="80"/>
      <c r="K12" s="80"/>
      <c r="L12" s="80"/>
      <c r="M12" s="80"/>
      <c r="N12" s="80"/>
      <c r="O12" s="80">
        <f>72750*4</f>
        <v>291000</v>
      </c>
      <c r="P12" s="80">
        <f>72750*4</f>
        <v>291000</v>
      </c>
      <c r="Q12" s="78">
        <f>SUM(E12:P12)</f>
        <v>1455000</v>
      </c>
    </row>
    <row r="13" spans="1:17" s="79" customFormat="1" x14ac:dyDescent="0.25">
      <c r="A13" s="72" t="s">
        <v>108</v>
      </c>
      <c r="B13" s="73" t="s">
        <v>109</v>
      </c>
      <c r="C13" s="74">
        <v>1</v>
      </c>
      <c r="D13" s="75">
        <v>12</v>
      </c>
      <c r="E13" s="80">
        <v>100000</v>
      </c>
      <c r="F13" s="80">
        <v>100000</v>
      </c>
      <c r="G13" s="80">
        <v>100000</v>
      </c>
      <c r="H13" s="81">
        <v>100000</v>
      </c>
      <c r="I13" s="81">
        <v>100000</v>
      </c>
      <c r="J13" s="80">
        <v>100000</v>
      </c>
      <c r="K13" s="80">
        <v>100000</v>
      </c>
      <c r="L13" s="80">
        <v>100000</v>
      </c>
      <c r="M13" s="80">
        <v>100000</v>
      </c>
      <c r="N13" s="80">
        <v>100000</v>
      </c>
      <c r="O13" s="80">
        <v>100000</v>
      </c>
      <c r="P13" s="80">
        <v>100000</v>
      </c>
      <c r="Q13" s="78">
        <f t="shared" si="1"/>
        <v>1200000</v>
      </c>
    </row>
    <row r="14" spans="1:17" s="79" customFormat="1" x14ac:dyDescent="0.25">
      <c r="A14" s="72" t="s">
        <v>110</v>
      </c>
      <c r="B14" s="73" t="s">
        <v>111</v>
      </c>
      <c r="C14" s="74">
        <v>2</v>
      </c>
      <c r="D14" s="75">
        <v>12</v>
      </c>
      <c r="E14" s="80"/>
      <c r="F14" s="80">
        <f t="shared" ref="F14:P14" si="2">75000*2</f>
        <v>150000</v>
      </c>
      <c r="G14" s="80">
        <f t="shared" si="2"/>
        <v>150000</v>
      </c>
      <c r="H14" s="81">
        <f t="shared" si="2"/>
        <v>150000</v>
      </c>
      <c r="I14" s="81">
        <f t="shared" si="2"/>
        <v>150000</v>
      </c>
      <c r="J14" s="80">
        <f t="shared" si="2"/>
        <v>150000</v>
      </c>
      <c r="K14" s="80">
        <f t="shared" si="2"/>
        <v>150000</v>
      </c>
      <c r="L14" s="80">
        <f t="shared" si="2"/>
        <v>150000</v>
      </c>
      <c r="M14" s="80">
        <f t="shared" si="2"/>
        <v>150000</v>
      </c>
      <c r="N14" s="80">
        <f t="shared" si="2"/>
        <v>150000</v>
      </c>
      <c r="O14" s="80">
        <f t="shared" si="2"/>
        <v>150000</v>
      </c>
      <c r="P14" s="80">
        <f t="shared" si="2"/>
        <v>150000</v>
      </c>
      <c r="Q14" s="78">
        <f>SUM(E14:P14)</f>
        <v>1650000</v>
      </c>
    </row>
    <row r="15" spans="1:17" s="71" customFormat="1" x14ac:dyDescent="0.25">
      <c r="A15" s="82">
        <v>2</v>
      </c>
      <c r="B15" s="83" t="s">
        <v>112</v>
      </c>
      <c r="C15" s="84"/>
      <c r="D15" s="85"/>
      <c r="E15" s="69">
        <f>SUM(E16:E18)</f>
        <v>2040450</v>
      </c>
      <c r="F15" s="69">
        <f t="shared" ref="F15:P15" si="3">SUM(F16:F18)</f>
        <v>820000</v>
      </c>
      <c r="G15" s="69">
        <f t="shared" si="3"/>
        <v>870000</v>
      </c>
      <c r="H15" s="69">
        <f t="shared" si="3"/>
        <v>870000</v>
      </c>
      <c r="I15" s="69">
        <f t="shared" si="3"/>
        <v>870000</v>
      </c>
      <c r="J15" s="69">
        <f t="shared" si="3"/>
        <v>870000</v>
      </c>
      <c r="K15" s="69">
        <f t="shared" si="3"/>
        <v>870000</v>
      </c>
      <c r="L15" s="69">
        <f t="shared" si="3"/>
        <v>870000</v>
      </c>
      <c r="M15" s="69">
        <f t="shared" si="3"/>
        <v>870000</v>
      </c>
      <c r="N15" s="69">
        <f t="shared" si="3"/>
        <v>870000</v>
      </c>
      <c r="O15" s="69">
        <f t="shared" si="3"/>
        <v>3820000</v>
      </c>
      <c r="P15" s="69">
        <f t="shared" si="3"/>
        <v>3820000</v>
      </c>
      <c r="Q15" s="86">
        <f>SUM(E15:P15)</f>
        <v>17460450</v>
      </c>
    </row>
    <row r="16" spans="1:17" s="71" customFormat="1" x14ac:dyDescent="0.25">
      <c r="A16" s="87" t="s">
        <v>113</v>
      </c>
      <c r="B16" s="88" t="s">
        <v>114</v>
      </c>
      <c r="C16" s="89"/>
      <c r="D16" s="75">
        <v>12</v>
      </c>
      <c r="E16" s="90">
        <v>525700</v>
      </c>
      <c r="F16" s="90">
        <v>800000</v>
      </c>
      <c r="G16" s="90">
        <v>800000</v>
      </c>
      <c r="H16" s="91">
        <v>800000</v>
      </c>
      <c r="I16" s="91">
        <v>800000</v>
      </c>
      <c r="J16" s="90">
        <v>800000</v>
      </c>
      <c r="K16" s="90">
        <v>800000</v>
      </c>
      <c r="L16" s="90">
        <v>800000</v>
      </c>
      <c r="M16" s="90">
        <v>800000</v>
      </c>
      <c r="N16" s="90">
        <v>800000</v>
      </c>
      <c r="O16" s="90">
        <v>800000</v>
      </c>
      <c r="P16" s="90">
        <v>800000</v>
      </c>
      <c r="Q16" s="92">
        <f t="shared" ref="Q16:Q25" si="4">SUM(E16:P16)</f>
        <v>9325700</v>
      </c>
    </row>
    <row r="17" spans="1:20" s="93" customFormat="1" ht="20.25" customHeight="1" x14ac:dyDescent="0.25">
      <c r="A17" s="87" t="s">
        <v>115</v>
      </c>
      <c r="B17" s="88" t="s">
        <v>116</v>
      </c>
      <c r="C17" s="89"/>
      <c r="D17" s="75">
        <v>12</v>
      </c>
      <c r="E17" s="90">
        <v>1496000</v>
      </c>
      <c r="F17" s="90"/>
      <c r="G17" s="90">
        <v>50000</v>
      </c>
      <c r="H17" s="91">
        <v>50000</v>
      </c>
      <c r="I17" s="91">
        <v>50000</v>
      </c>
      <c r="J17" s="90">
        <v>50000</v>
      </c>
      <c r="K17" s="90">
        <v>50000</v>
      </c>
      <c r="L17" s="90">
        <v>50000</v>
      </c>
      <c r="M17" s="90">
        <v>50000</v>
      </c>
      <c r="N17" s="90">
        <v>50000</v>
      </c>
      <c r="O17" s="90">
        <v>3000000</v>
      </c>
      <c r="P17" s="90">
        <v>3000000</v>
      </c>
      <c r="Q17" s="92">
        <f t="shared" si="4"/>
        <v>7896000</v>
      </c>
    </row>
    <row r="18" spans="1:20" s="71" customFormat="1" ht="20.25" customHeight="1" x14ac:dyDescent="0.25">
      <c r="A18" s="87" t="s">
        <v>117</v>
      </c>
      <c r="B18" s="88" t="s">
        <v>118</v>
      </c>
      <c r="C18" s="89"/>
      <c r="D18" s="75">
        <v>12</v>
      </c>
      <c r="E18" s="90">
        <v>18750</v>
      </c>
      <c r="F18" s="90">
        <v>20000</v>
      </c>
      <c r="G18" s="90">
        <v>20000</v>
      </c>
      <c r="H18" s="91">
        <v>20000</v>
      </c>
      <c r="I18" s="91">
        <v>20000</v>
      </c>
      <c r="J18" s="90">
        <v>20000</v>
      </c>
      <c r="K18" s="90">
        <v>20000</v>
      </c>
      <c r="L18" s="90">
        <v>20000</v>
      </c>
      <c r="M18" s="90">
        <v>20000</v>
      </c>
      <c r="N18" s="90">
        <v>20000</v>
      </c>
      <c r="O18" s="90">
        <v>20000</v>
      </c>
      <c r="P18" s="90">
        <v>20000</v>
      </c>
      <c r="Q18" s="92">
        <f t="shared" si="4"/>
        <v>238750</v>
      </c>
      <c r="T18" s="94"/>
    </row>
    <row r="19" spans="1:20" s="71" customFormat="1" ht="20.25" customHeight="1" x14ac:dyDescent="0.25">
      <c r="A19" s="82">
        <v>3</v>
      </c>
      <c r="B19" s="83" t="s">
        <v>119</v>
      </c>
      <c r="C19" s="84"/>
      <c r="D19" s="85"/>
      <c r="E19" s="69">
        <f>SUM(E20:E21)</f>
        <v>69000</v>
      </c>
      <c r="F19" s="69">
        <f t="shared" ref="F19:P19" si="5">SUM(F20:F21)</f>
        <v>69000</v>
      </c>
      <c r="G19" s="69">
        <f t="shared" si="5"/>
        <v>119000</v>
      </c>
      <c r="H19" s="69">
        <f t="shared" si="5"/>
        <v>119000</v>
      </c>
      <c r="I19" s="69">
        <f t="shared" si="5"/>
        <v>119000</v>
      </c>
      <c r="J19" s="69">
        <f t="shared" si="5"/>
        <v>119000</v>
      </c>
      <c r="K19" s="69">
        <f t="shared" si="5"/>
        <v>119000</v>
      </c>
      <c r="L19" s="69">
        <f t="shared" si="5"/>
        <v>119000</v>
      </c>
      <c r="M19" s="69">
        <f t="shared" si="5"/>
        <v>119000</v>
      </c>
      <c r="N19" s="69">
        <f t="shared" si="5"/>
        <v>119000</v>
      </c>
      <c r="O19" s="69">
        <f t="shared" si="5"/>
        <v>119000</v>
      </c>
      <c r="P19" s="69">
        <f t="shared" si="5"/>
        <v>119000</v>
      </c>
      <c r="Q19" s="86">
        <f t="shared" si="4"/>
        <v>1328000</v>
      </c>
    </row>
    <row r="20" spans="1:20" s="71" customFormat="1" ht="20.25" customHeight="1" x14ac:dyDescent="0.25">
      <c r="A20" s="87" t="s">
        <v>120</v>
      </c>
      <c r="B20" s="88" t="s">
        <v>121</v>
      </c>
      <c r="C20" s="89"/>
      <c r="D20" s="75">
        <v>12</v>
      </c>
      <c r="E20" s="95"/>
      <c r="F20" s="96"/>
      <c r="G20" s="96">
        <v>50000</v>
      </c>
      <c r="H20" s="97">
        <v>50000</v>
      </c>
      <c r="I20" s="97">
        <v>50000</v>
      </c>
      <c r="J20" s="96">
        <v>50000</v>
      </c>
      <c r="K20" s="96">
        <v>50000</v>
      </c>
      <c r="L20" s="96">
        <v>50000</v>
      </c>
      <c r="M20" s="96">
        <v>50000</v>
      </c>
      <c r="N20" s="96">
        <v>50000</v>
      </c>
      <c r="O20" s="96">
        <v>50000</v>
      </c>
      <c r="P20" s="96">
        <v>50000</v>
      </c>
      <c r="Q20" s="92">
        <f t="shared" si="4"/>
        <v>500000</v>
      </c>
    </row>
    <row r="21" spans="1:20" s="71" customFormat="1" ht="20.25" customHeight="1" x14ac:dyDescent="0.25">
      <c r="A21" s="87" t="s">
        <v>122</v>
      </c>
      <c r="B21" s="88" t="s">
        <v>123</v>
      </c>
      <c r="C21" s="89"/>
      <c r="D21" s="75">
        <v>12</v>
      </c>
      <c r="E21" s="96">
        <f t="shared" ref="E21:P21" si="6">24000+45000</f>
        <v>69000</v>
      </c>
      <c r="F21" s="96">
        <f t="shared" si="6"/>
        <v>69000</v>
      </c>
      <c r="G21" s="96">
        <f t="shared" si="6"/>
        <v>69000</v>
      </c>
      <c r="H21" s="97">
        <f t="shared" si="6"/>
        <v>69000</v>
      </c>
      <c r="I21" s="97">
        <f t="shared" si="6"/>
        <v>69000</v>
      </c>
      <c r="J21" s="96">
        <f t="shared" si="6"/>
        <v>69000</v>
      </c>
      <c r="K21" s="96">
        <f t="shared" si="6"/>
        <v>69000</v>
      </c>
      <c r="L21" s="96">
        <f t="shared" si="6"/>
        <v>69000</v>
      </c>
      <c r="M21" s="96">
        <f t="shared" si="6"/>
        <v>69000</v>
      </c>
      <c r="N21" s="96">
        <f t="shared" si="6"/>
        <v>69000</v>
      </c>
      <c r="O21" s="96">
        <f t="shared" si="6"/>
        <v>69000</v>
      </c>
      <c r="P21" s="96">
        <f t="shared" si="6"/>
        <v>69000</v>
      </c>
      <c r="Q21" s="92">
        <f t="shared" si="4"/>
        <v>828000</v>
      </c>
    </row>
    <row r="22" spans="1:20" s="1" customFormat="1" ht="33.75" customHeight="1" x14ac:dyDescent="0.25">
      <c r="A22" s="98">
        <v>4</v>
      </c>
      <c r="B22" s="99" t="s">
        <v>124</v>
      </c>
      <c r="C22" s="84"/>
      <c r="D22" s="85">
        <v>12</v>
      </c>
      <c r="E22" s="100"/>
      <c r="F22" s="101"/>
      <c r="G22" s="101">
        <v>50000</v>
      </c>
      <c r="H22" s="102">
        <v>50000</v>
      </c>
      <c r="I22" s="102">
        <v>50000</v>
      </c>
      <c r="J22" s="101">
        <v>50000</v>
      </c>
      <c r="K22" s="101">
        <v>50000</v>
      </c>
      <c r="L22" s="101">
        <v>50000</v>
      </c>
      <c r="M22" s="101">
        <v>50000</v>
      </c>
      <c r="N22" s="101">
        <v>50000</v>
      </c>
      <c r="O22" s="101">
        <v>50000</v>
      </c>
      <c r="P22" s="101">
        <v>50000</v>
      </c>
      <c r="Q22" s="103">
        <f t="shared" si="4"/>
        <v>500000</v>
      </c>
    </row>
    <row r="23" spans="1:20" s="1" customFormat="1" ht="23.25" customHeight="1" x14ac:dyDescent="0.25">
      <c r="A23" s="98">
        <v>5</v>
      </c>
      <c r="B23" s="99" t="s">
        <v>125</v>
      </c>
      <c r="C23" s="84"/>
      <c r="D23" s="85">
        <v>12</v>
      </c>
      <c r="E23" s="100"/>
      <c r="F23" s="101"/>
      <c r="G23" s="101">
        <v>100000</v>
      </c>
      <c r="H23" s="102">
        <v>100000</v>
      </c>
      <c r="I23" s="102">
        <v>100000</v>
      </c>
      <c r="J23" s="101">
        <v>100000</v>
      </c>
      <c r="K23" s="101">
        <v>100000</v>
      </c>
      <c r="L23" s="101">
        <v>100000</v>
      </c>
      <c r="M23" s="101">
        <v>100000</v>
      </c>
      <c r="N23" s="101">
        <v>100000</v>
      </c>
      <c r="O23" s="101">
        <v>100000</v>
      </c>
      <c r="P23" s="101">
        <v>100000</v>
      </c>
      <c r="Q23" s="103">
        <f t="shared" si="4"/>
        <v>1000000</v>
      </c>
    </row>
    <row r="24" spans="1:20" s="1" customFormat="1" ht="23.25" customHeight="1" x14ac:dyDescent="0.25">
      <c r="A24" s="98">
        <v>6</v>
      </c>
      <c r="B24" s="99" t="s">
        <v>126</v>
      </c>
      <c r="C24" s="84"/>
      <c r="D24" s="85">
        <v>12</v>
      </c>
      <c r="E24" s="100"/>
      <c r="F24" s="101"/>
      <c r="G24" s="101">
        <v>40950</v>
      </c>
      <c r="H24" s="102">
        <v>40950</v>
      </c>
      <c r="I24" s="102">
        <v>40950</v>
      </c>
      <c r="J24" s="101">
        <v>40950</v>
      </c>
      <c r="K24" s="101">
        <v>40950</v>
      </c>
      <c r="L24" s="101">
        <v>40950</v>
      </c>
      <c r="M24" s="101">
        <v>40950</v>
      </c>
      <c r="N24" s="101">
        <v>40950</v>
      </c>
      <c r="O24" s="101">
        <v>40950</v>
      </c>
      <c r="P24" s="101">
        <v>40950</v>
      </c>
      <c r="Q24" s="103">
        <f t="shared" si="4"/>
        <v>409500</v>
      </c>
    </row>
    <row r="25" spans="1:20" s="1" customFormat="1" ht="23.25" customHeight="1" x14ac:dyDescent="0.25">
      <c r="A25" s="104">
        <v>7</v>
      </c>
      <c r="B25" s="105" t="s">
        <v>127</v>
      </c>
      <c r="C25" s="106"/>
      <c r="D25" s="85">
        <v>12</v>
      </c>
      <c r="E25" s="107"/>
      <c r="F25" s="108"/>
      <c r="G25" s="108">
        <v>15477</v>
      </c>
      <c r="H25" s="109"/>
      <c r="I25" s="109"/>
      <c r="J25" s="108">
        <f>15477*6</f>
        <v>92862</v>
      </c>
      <c r="K25" s="108"/>
      <c r="L25" s="108"/>
      <c r="M25" s="108"/>
      <c r="N25" s="108"/>
      <c r="O25" s="108"/>
      <c r="P25" s="108">
        <f>15477*6</f>
        <v>92862</v>
      </c>
      <c r="Q25" s="103">
        <f t="shared" si="4"/>
        <v>201201</v>
      </c>
    </row>
    <row r="26" spans="1:20" s="1" customFormat="1" ht="23.25" customHeight="1" x14ac:dyDescent="0.25">
      <c r="A26" s="104">
        <v>8</v>
      </c>
      <c r="B26" s="105" t="s">
        <v>128</v>
      </c>
      <c r="C26" s="106"/>
      <c r="D26" s="85">
        <v>12</v>
      </c>
      <c r="E26" s="110"/>
      <c r="F26" s="101"/>
      <c r="G26" s="101">
        <f>98861*3+96417</f>
        <v>393000</v>
      </c>
      <c r="H26" s="111"/>
      <c r="I26" s="111"/>
      <c r="J26" s="101">
        <v>98861</v>
      </c>
      <c r="K26" s="110"/>
      <c r="L26" s="110"/>
      <c r="M26" s="110"/>
      <c r="N26" s="110"/>
      <c r="O26" s="110"/>
      <c r="P26" s="101">
        <v>98861</v>
      </c>
      <c r="Q26" s="112">
        <f>SUM(E26:P26)</f>
        <v>590722</v>
      </c>
    </row>
    <row r="27" spans="1:20" s="1" customFormat="1" ht="23.25" customHeight="1" thickBot="1" x14ac:dyDescent="0.3">
      <c r="A27" s="98">
        <v>9</v>
      </c>
      <c r="B27" s="113" t="s">
        <v>129</v>
      </c>
      <c r="C27" s="114"/>
      <c r="D27" s="115">
        <v>12</v>
      </c>
      <c r="E27" s="116">
        <v>60000</v>
      </c>
      <c r="F27" s="116">
        <v>60000</v>
      </c>
      <c r="G27" s="116">
        <v>60000</v>
      </c>
      <c r="H27" s="117">
        <v>60000</v>
      </c>
      <c r="I27" s="117">
        <v>60000</v>
      </c>
      <c r="J27" s="101">
        <v>60000</v>
      </c>
      <c r="K27" s="101">
        <v>60000</v>
      </c>
      <c r="L27" s="101">
        <v>60000</v>
      </c>
      <c r="M27" s="101">
        <v>60000</v>
      </c>
      <c r="N27" s="101">
        <v>60000</v>
      </c>
      <c r="O27" s="101">
        <v>60000</v>
      </c>
      <c r="P27" s="101">
        <v>60000</v>
      </c>
      <c r="Q27" s="103">
        <f>SUM(E27:P27)</f>
        <v>720000</v>
      </c>
    </row>
    <row r="28" spans="1:20" s="71" customFormat="1" ht="20.25" customHeight="1" thickBot="1" x14ac:dyDescent="0.35">
      <c r="A28" s="118"/>
      <c r="B28" s="119" t="s">
        <v>130</v>
      </c>
      <c r="C28" s="120"/>
      <c r="D28" s="121"/>
      <c r="E28" s="122">
        <f>+E5+E15+E19+E22+E23+E24+E27+E25+E26</f>
        <v>3340450</v>
      </c>
      <c r="F28" s="122">
        <f t="shared" ref="F28:P28" si="7">+F5+F15+F19+F22+F23+F24+F27+F25+F26</f>
        <v>2670000</v>
      </c>
      <c r="G28" s="122">
        <f t="shared" si="7"/>
        <v>3369427</v>
      </c>
      <c r="H28" s="122">
        <f t="shared" si="7"/>
        <v>2669950</v>
      </c>
      <c r="I28" s="122">
        <f t="shared" si="7"/>
        <v>2669950</v>
      </c>
      <c r="J28" s="122">
        <f t="shared" si="7"/>
        <v>2861673</v>
      </c>
      <c r="K28" s="122">
        <f t="shared" si="7"/>
        <v>2669950</v>
      </c>
      <c r="L28" s="122">
        <f t="shared" si="7"/>
        <v>2669950</v>
      </c>
      <c r="M28" s="122">
        <f t="shared" si="7"/>
        <v>2669950</v>
      </c>
      <c r="N28" s="122">
        <f t="shared" si="7"/>
        <v>2669950</v>
      </c>
      <c r="O28" s="122">
        <f t="shared" si="7"/>
        <v>5910950</v>
      </c>
      <c r="P28" s="122">
        <f t="shared" si="7"/>
        <v>6102673</v>
      </c>
      <c r="Q28" s="123">
        <f>+Q5+Q15+Q19+Q22+Q23+Q24+Q27+Q25+Q26</f>
        <v>40274873</v>
      </c>
    </row>
    <row r="29" spans="1:20" x14ac:dyDescent="0.25">
      <c r="G29" s="52"/>
      <c r="J29" s="52"/>
      <c r="M29" s="52"/>
    </row>
    <row r="30" spans="1:20" ht="13.5" customHeight="1" x14ac:dyDescent="0.25">
      <c r="P30" s="124"/>
    </row>
    <row r="31" spans="1:20" ht="13.5" customHeight="1" x14ac:dyDescent="0.25"/>
    <row r="32" spans="1:20" s="125" customFormat="1" ht="18" x14ac:dyDescent="0.25"/>
    <row r="33" spans="5:5" s="125" customFormat="1" ht="18" x14ac:dyDescent="0.25"/>
    <row r="34" spans="5:5" s="125" customFormat="1" ht="18" x14ac:dyDescent="0.25"/>
    <row r="35" spans="5:5" s="125" customFormat="1" ht="18" x14ac:dyDescent="0.25"/>
    <row r="36" spans="5:5" s="125" customFormat="1" ht="18" x14ac:dyDescent="0.25">
      <c r="E36" s="126"/>
    </row>
  </sheetData>
  <mergeCells count="1">
    <mergeCell ref="E1:F1"/>
  </mergeCells>
  <pageMargins left="0.70866141732283472" right="0.70866141732283472" top="0.31496062992125984" bottom="0.33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28" workbookViewId="0">
      <selection activeCell="H45" sqref="H45"/>
    </sheetView>
  </sheetViews>
  <sheetFormatPr defaultRowHeight="15" x14ac:dyDescent="0.25"/>
  <cols>
    <col min="1" max="1" width="6.140625" style="1" customWidth="1"/>
    <col min="2" max="2" width="75.85546875" style="3" customWidth="1"/>
    <col min="3" max="4" width="9.140625" style="1"/>
    <col min="5" max="5" width="15.5703125" style="5" customWidth="1"/>
    <col min="6" max="6" width="18.140625" style="5" customWidth="1"/>
    <col min="7" max="7" width="10.140625" style="2" bestFit="1" customWidth="1"/>
    <col min="8" max="8" width="10.42578125" style="2" customWidth="1"/>
    <col min="9" max="9" width="9.140625" style="2"/>
    <col min="10" max="11" width="11.140625" style="2" bestFit="1" customWidth="1"/>
    <col min="12" max="12" width="9.140625" style="2"/>
    <col min="13" max="16384" width="9.140625" style="3"/>
  </cols>
  <sheetData>
    <row r="1" spans="1:12" ht="28.5" customHeight="1" x14ac:dyDescent="0.25">
      <c r="A1" s="7"/>
      <c r="B1" s="21" t="s">
        <v>147</v>
      </c>
      <c r="C1" s="7"/>
      <c r="D1" s="7"/>
      <c r="E1" s="8"/>
      <c r="F1" s="8"/>
    </row>
    <row r="2" spans="1:12" ht="17.25" customHeight="1" x14ac:dyDescent="0.25">
      <c r="A2" s="7"/>
      <c r="B2" s="9"/>
      <c r="C2" s="9"/>
      <c r="D2" s="9"/>
      <c r="E2" s="10"/>
      <c r="F2" s="22" t="s">
        <v>24</v>
      </c>
      <c r="G2" s="6"/>
    </row>
    <row r="3" spans="1:12" s="1" customFormat="1" ht="33" x14ac:dyDescent="0.25">
      <c r="A3" s="11" t="s">
        <v>11</v>
      </c>
      <c r="B3" s="11" t="s">
        <v>12</v>
      </c>
      <c r="C3" s="11" t="s">
        <v>23</v>
      </c>
      <c r="D3" s="11" t="s">
        <v>13</v>
      </c>
      <c r="E3" s="12" t="s">
        <v>32</v>
      </c>
      <c r="F3" s="13" t="s">
        <v>14</v>
      </c>
      <c r="G3" s="4"/>
      <c r="H3" s="4"/>
      <c r="I3" s="4"/>
      <c r="J3" s="4"/>
      <c r="K3" s="4"/>
      <c r="L3" s="4"/>
    </row>
    <row r="4" spans="1:12" ht="19.5" customHeight="1" x14ac:dyDescent="0.25">
      <c r="A4" s="11">
        <v>1</v>
      </c>
      <c r="B4" s="14" t="s">
        <v>170</v>
      </c>
      <c r="C4" s="11" t="s">
        <v>2</v>
      </c>
      <c r="D4" s="11">
        <v>1</v>
      </c>
      <c r="E4" s="181">
        <v>667000</v>
      </c>
      <c r="F4" s="181">
        <f t="shared" ref="F4:F42" si="0">D4*E4</f>
        <v>667000</v>
      </c>
    </row>
    <row r="5" spans="1:12" ht="19.5" customHeight="1" x14ac:dyDescent="0.25">
      <c r="A5" s="11">
        <v>2</v>
      </c>
      <c r="B5" s="14" t="s">
        <v>15</v>
      </c>
      <c r="C5" s="11" t="s">
        <v>2</v>
      </c>
      <c r="D5" s="11">
        <v>1</v>
      </c>
      <c r="E5" s="181">
        <v>195000</v>
      </c>
      <c r="F5" s="181">
        <f t="shared" si="0"/>
        <v>195000</v>
      </c>
    </row>
    <row r="6" spans="1:12" ht="19.5" customHeight="1" x14ac:dyDescent="0.25">
      <c r="A6" s="11">
        <v>3</v>
      </c>
      <c r="B6" s="14" t="s">
        <v>0</v>
      </c>
      <c r="C6" s="11" t="s">
        <v>2</v>
      </c>
      <c r="D6" s="11">
        <v>1</v>
      </c>
      <c r="E6" s="181">
        <v>265000</v>
      </c>
      <c r="F6" s="181">
        <f t="shared" si="0"/>
        <v>265000</v>
      </c>
    </row>
    <row r="7" spans="1:12" ht="19.5" customHeight="1" x14ac:dyDescent="0.25">
      <c r="A7" s="11">
        <v>4</v>
      </c>
      <c r="B7" s="14" t="s">
        <v>189</v>
      </c>
      <c r="C7" s="11" t="s">
        <v>2</v>
      </c>
      <c r="D7" s="11">
        <v>1</v>
      </c>
      <c r="E7" s="181">
        <v>995000</v>
      </c>
      <c r="F7" s="181">
        <f t="shared" si="0"/>
        <v>995000</v>
      </c>
    </row>
    <row r="8" spans="1:12" ht="19.5" customHeight="1" x14ac:dyDescent="0.25">
      <c r="A8" s="11">
        <v>5</v>
      </c>
      <c r="B8" s="14" t="s">
        <v>1</v>
      </c>
      <c r="C8" s="11" t="s">
        <v>2</v>
      </c>
      <c r="D8" s="11">
        <v>2</v>
      </c>
      <c r="E8" s="181">
        <v>155000</v>
      </c>
      <c r="F8" s="181">
        <f t="shared" si="0"/>
        <v>310000</v>
      </c>
    </row>
    <row r="9" spans="1:12" ht="19.5" customHeight="1" x14ac:dyDescent="0.25">
      <c r="A9" s="11">
        <v>6</v>
      </c>
      <c r="B9" s="14" t="s">
        <v>3</v>
      </c>
      <c r="C9" s="11" t="s">
        <v>2</v>
      </c>
      <c r="D9" s="11">
        <v>1</v>
      </c>
      <c r="E9" s="181">
        <v>422250</v>
      </c>
      <c r="F9" s="181">
        <f t="shared" si="0"/>
        <v>422250</v>
      </c>
    </row>
    <row r="10" spans="1:12" ht="21.75" customHeight="1" x14ac:dyDescent="0.25">
      <c r="A10" s="11">
        <v>7</v>
      </c>
      <c r="B10" s="14" t="s">
        <v>190</v>
      </c>
      <c r="C10" s="11" t="s">
        <v>2</v>
      </c>
      <c r="D10" s="11">
        <v>1</v>
      </c>
      <c r="E10" s="181">
        <v>64500</v>
      </c>
      <c r="F10" s="181">
        <f t="shared" si="0"/>
        <v>64500</v>
      </c>
    </row>
    <row r="11" spans="1:12" ht="19.5" customHeight="1" x14ac:dyDescent="0.25">
      <c r="A11" s="11">
        <v>8</v>
      </c>
      <c r="B11" s="14" t="s">
        <v>191</v>
      </c>
      <c r="C11" s="11" t="s">
        <v>2</v>
      </c>
      <c r="D11" s="11">
        <v>4</v>
      </c>
      <c r="E11" s="181">
        <v>93750</v>
      </c>
      <c r="F11" s="181">
        <f t="shared" si="0"/>
        <v>375000</v>
      </c>
    </row>
    <row r="12" spans="1:12" ht="16.5" x14ac:dyDescent="0.25">
      <c r="A12" s="11">
        <v>9</v>
      </c>
      <c r="B12" s="14" t="s">
        <v>192</v>
      </c>
      <c r="C12" s="11" t="s">
        <v>2</v>
      </c>
      <c r="D12" s="11">
        <v>4</v>
      </c>
      <c r="E12" s="181">
        <v>107250</v>
      </c>
      <c r="F12" s="181">
        <f t="shared" si="0"/>
        <v>429000</v>
      </c>
    </row>
    <row r="13" spans="1:12" ht="33" x14ac:dyDescent="0.25">
      <c r="A13" s="11">
        <v>10</v>
      </c>
      <c r="B13" s="14" t="s">
        <v>193</v>
      </c>
      <c r="C13" s="11" t="s">
        <v>2</v>
      </c>
      <c r="D13" s="11">
        <v>16</v>
      </c>
      <c r="E13" s="181">
        <v>86250</v>
      </c>
      <c r="F13" s="181">
        <f t="shared" si="0"/>
        <v>1380000</v>
      </c>
    </row>
    <row r="14" spans="1:12" ht="22.5" customHeight="1" x14ac:dyDescent="0.25">
      <c r="A14" s="11">
        <v>11</v>
      </c>
      <c r="B14" s="14" t="s">
        <v>151</v>
      </c>
      <c r="C14" s="11" t="s">
        <v>2</v>
      </c>
      <c r="D14" s="11">
        <v>1</v>
      </c>
      <c r="E14" s="181">
        <v>432000</v>
      </c>
      <c r="F14" s="181">
        <f t="shared" si="0"/>
        <v>432000</v>
      </c>
    </row>
    <row r="15" spans="1:12" ht="33" x14ac:dyDescent="0.25">
      <c r="A15" s="11">
        <v>12</v>
      </c>
      <c r="B15" s="14" t="s">
        <v>152</v>
      </c>
      <c r="C15" s="11" t="s">
        <v>2</v>
      </c>
      <c r="D15" s="11">
        <v>1</v>
      </c>
      <c r="E15" s="181">
        <v>480000</v>
      </c>
      <c r="F15" s="181">
        <f t="shared" si="0"/>
        <v>480000</v>
      </c>
    </row>
    <row r="16" spans="1:12" ht="30.75" customHeight="1" x14ac:dyDescent="0.25">
      <c r="A16" s="11">
        <v>13</v>
      </c>
      <c r="B16" s="14" t="s">
        <v>20</v>
      </c>
      <c r="C16" s="11" t="s">
        <v>2</v>
      </c>
      <c r="D16" s="11">
        <v>16</v>
      </c>
      <c r="E16" s="181">
        <v>63750</v>
      </c>
      <c r="F16" s="181">
        <f t="shared" si="0"/>
        <v>1020000</v>
      </c>
    </row>
    <row r="17" spans="1:6" s="3" customFormat="1" ht="16.5" x14ac:dyDescent="0.25">
      <c r="A17" s="11">
        <v>14</v>
      </c>
      <c r="B17" s="14" t="s">
        <v>21</v>
      </c>
      <c r="C17" s="11" t="s">
        <v>2</v>
      </c>
      <c r="D17" s="11">
        <v>12</v>
      </c>
      <c r="E17" s="181">
        <v>56250</v>
      </c>
      <c r="F17" s="181">
        <f t="shared" si="0"/>
        <v>675000</v>
      </c>
    </row>
    <row r="18" spans="1:6" s="3" customFormat="1" ht="16.5" x14ac:dyDescent="0.25">
      <c r="A18" s="11">
        <v>15</v>
      </c>
      <c r="B18" s="14" t="s">
        <v>16</v>
      </c>
      <c r="C18" s="11" t="s">
        <v>2</v>
      </c>
      <c r="D18" s="11">
        <v>6</v>
      </c>
      <c r="E18" s="181">
        <v>66000</v>
      </c>
      <c r="F18" s="181">
        <f t="shared" si="0"/>
        <v>396000</v>
      </c>
    </row>
    <row r="19" spans="1:6" s="3" customFormat="1" ht="16.5" x14ac:dyDescent="0.25">
      <c r="A19" s="11">
        <v>16</v>
      </c>
      <c r="B19" s="14" t="s">
        <v>4</v>
      </c>
      <c r="C19" s="11" t="s">
        <v>2</v>
      </c>
      <c r="D19" s="11">
        <v>2</v>
      </c>
      <c r="E19" s="181">
        <v>101250</v>
      </c>
      <c r="F19" s="181">
        <f t="shared" si="0"/>
        <v>202500</v>
      </c>
    </row>
    <row r="20" spans="1:6" s="3" customFormat="1" ht="16.5" x14ac:dyDescent="0.25">
      <c r="A20" s="11">
        <v>17</v>
      </c>
      <c r="B20" s="14" t="s">
        <v>153</v>
      </c>
      <c r="C20" s="11" t="s">
        <v>2</v>
      </c>
      <c r="D20" s="11">
        <v>1</v>
      </c>
      <c r="E20" s="181">
        <v>198750</v>
      </c>
      <c r="F20" s="181">
        <f t="shared" si="0"/>
        <v>198750</v>
      </c>
    </row>
    <row r="21" spans="1:6" s="3" customFormat="1" ht="16.5" x14ac:dyDescent="0.25">
      <c r="A21" s="11">
        <v>18</v>
      </c>
      <c r="B21" s="14" t="s">
        <v>154</v>
      </c>
      <c r="C21" s="11" t="s">
        <v>2</v>
      </c>
      <c r="D21" s="11">
        <v>1</v>
      </c>
      <c r="E21" s="181">
        <v>146250</v>
      </c>
      <c r="F21" s="181">
        <f t="shared" si="0"/>
        <v>146250</v>
      </c>
    </row>
    <row r="22" spans="1:6" s="3" customFormat="1" ht="16.5" x14ac:dyDescent="0.25">
      <c r="A22" s="11">
        <v>19</v>
      </c>
      <c r="B22" s="14" t="s">
        <v>155</v>
      </c>
      <c r="C22" s="11" t="s">
        <v>2</v>
      </c>
      <c r="D22" s="11">
        <v>9</v>
      </c>
      <c r="E22" s="181">
        <v>108750</v>
      </c>
      <c r="F22" s="181">
        <f t="shared" si="0"/>
        <v>978750</v>
      </c>
    </row>
    <row r="23" spans="1:6" s="3" customFormat="1" ht="16.5" x14ac:dyDescent="0.25">
      <c r="A23" s="11">
        <v>20</v>
      </c>
      <c r="B23" s="185" t="s">
        <v>156</v>
      </c>
      <c r="C23" s="186" t="s">
        <v>2</v>
      </c>
      <c r="D23" s="186">
        <v>8</v>
      </c>
      <c r="E23" s="187">
        <v>90000</v>
      </c>
      <c r="F23" s="187">
        <f t="shared" si="0"/>
        <v>720000</v>
      </c>
    </row>
    <row r="24" spans="1:6" s="3" customFormat="1" ht="16.5" x14ac:dyDescent="0.25">
      <c r="A24" s="11">
        <v>21</v>
      </c>
      <c r="B24" s="185" t="s">
        <v>157</v>
      </c>
      <c r="C24" s="186" t="s">
        <v>5</v>
      </c>
      <c r="D24" s="186">
        <v>1</v>
      </c>
      <c r="E24" s="187">
        <v>247500</v>
      </c>
      <c r="F24" s="187">
        <f t="shared" si="0"/>
        <v>247500</v>
      </c>
    </row>
    <row r="25" spans="1:6" s="3" customFormat="1" ht="16.5" x14ac:dyDescent="0.25">
      <c r="A25" s="11">
        <v>22</v>
      </c>
      <c r="B25" s="185" t="s">
        <v>158</v>
      </c>
      <c r="C25" s="186" t="s">
        <v>2</v>
      </c>
      <c r="D25" s="186">
        <v>1</v>
      </c>
      <c r="E25" s="187">
        <v>90000</v>
      </c>
      <c r="F25" s="187">
        <f t="shared" si="0"/>
        <v>90000</v>
      </c>
    </row>
    <row r="26" spans="1:6" s="3" customFormat="1" ht="16.5" x14ac:dyDescent="0.25">
      <c r="A26" s="11">
        <v>23</v>
      </c>
      <c r="B26" s="185" t="s">
        <v>159</v>
      </c>
      <c r="C26" s="186" t="s">
        <v>2</v>
      </c>
      <c r="D26" s="186">
        <v>1</v>
      </c>
      <c r="E26" s="187">
        <v>123750</v>
      </c>
      <c r="F26" s="187">
        <f t="shared" si="0"/>
        <v>123750</v>
      </c>
    </row>
    <row r="27" spans="1:6" s="3" customFormat="1" ht="16.5" x14ac:dyDescent="0.25">
      <c r="A27" s="11">
        <v>24</v>
      </c>
      <c r="B27" s="185" t="s">
        <v>6</v>
      </c>
      <c r="C27" s="186" t="s">
        <v>2</v>
      </c>
      <c r="D27" s="186">
        <v>1</v>
      </c>
      <c r="E27" s="187">
        <v>138750</v>
      </c>
      <c r="F27" s="187">
        <f t="shared" si="0"/>
        <v>138750</v>
      </c>
    </row>
    <row r="28" spans="1:6" s="3" customFormat="1" ht="16.5" x14ac:dyDescent="0.25">
      <c r="A28" s="11">
        <v>25</v>
      </c>
      <c r="B28" s="185" t="s">
        <v>160</v>
      </c>
      <c r="C28" s="186" t="s">
        <v>2</v>
      </c>
      <c r="D28" s="186">
        <v>6</v>
      </c>
      <c r="E28" s="187">
        <v>18750</v>
      </c>
      <c r="F28" s="187">
        <f t="shared" si="0"/>
        <v>112500</v>
      </c>
    </row>
    <row r="29" spans="1:6" s="3" customFormat="1" ht="16.5" x14ac:dyDescent="0.25">
      <c r="A29" s="11">
        <v>26</v>
      </c>
      <c r="B29" s="185" t="s">
        <v>7</v>
      </c>
      <c r="C29" s="186" t="s">
        <v>2</v>
      </c>
      <c r="D29" s="186">
        <v>4</v>
      </c>
      <c r="E29" s="187">
        <v>33750</v>
      </c>
      <c r="F29" s="187">
        <f t="shared" si="0"/>
        <v>135000</v>
      </c>
    </row>
    <row r="30" spans="1:6" s="3" customFormat="1" ht="16.5" x14ac:dyDescent="0.25">
      <c r="A30" s="11">
        <v>27</v>
      </c>
      <c r="B30" s="185" t="s">
        <v>8</v>
      </c>
      <c r="C30" s="186" t="s">
        <v>2</v>
      </c>
      <c r="D30" s="186">
        <v>6</v>
      </c>
      <c r="E30" s="187">
        <v>93750</v>
      </c>
      <c r="F30" s="187">
        <f t="shared" si="0"/>
        <v>562500</v>
      </c>
    </row>
    <row r="31" spans="1:6" s="3" customFormat="1" ht="16.5" x14ac:dyDescent="0.25">
      <c r="A31" s="11">
        <v>28</v>
      </c>
      <c r="B31" s="185" t="s">
        <v>161</v>
      </c>
      <c r="C31" s="186" t="s">
        <v>5</v>
      </c>
      <c r="D31" s="186">
        <v>2</v>
      </c>
      <c r="E31" s="187">
        <v>791250</v>
      </c>
      <c r="F31" s="187">
        <f t="shared" si="0"/>
        <v>1582500</v>
      </c>
    </row>
    <row r="32" spans="1:6" s="3" customFormat="1" ht="16.5" x14ac:dyDescent="0.25">
      <c r="A32" s="11">
        <v>29</v>
      </c>
      <c r="B32" s="185" t="s">
        <v>162</v>
      </c>
      <c r="C32" s="186" t="s">
        <v>2</v>
      </c>
      <c r="D32" s="186">
        <v>12</v>
      </c>
      <c r="E32" s="187">
        <v>48750</v>
      </c>
      <c r="F32" s="187">
        <f t="shared" si="0"/>
        <v>585000</v>
      </c>
    </row>
    <row r="33" spans="1:12" ht="16.5" x14ac:dyDescent="0.25">
      <c r="A33" s="11">
        <v>30</v>
      </c>
      <c r="B33" s="185" t="s">
        <v>163</v>
      </c>
      <c r="C33" s="186" t="s">
        <v>2</v>
      </c>
      <c r="D33" s="186">
        <v>2</v>
      </c>
      <c r="E33" s="187">
        <v>97500</v>
      </c>
      <c r="F33" s="187">
        <f t="shared" si="0"/>
        <v>195000</v>
      </c>
      <c r="G33" s="3"/>
      <c r="H33" s="3"/>
      <c r="I33" s="3"/>
      <c r="J33" s="3"/>
      <c r="K33" s="3"/>
      <c r="L33" s="3"/>
    </row>
    <row r="34" spans="1:12" ht="16.5" x14ac:dyDescent="0.25">
      <c r="A34" s="11">
        <v>31</v>
      </c>
      <c r="B34" s="14" t="s">
        <v>164</v>
      </c>
      <c r="C34" s="11" t="s">
        <v>2</v>
      </c>
      <c r="D34" s="11">
        <v>20</v>
      </c>
      <c r="E34" s="181">
        <v>22500</v>
      </c>
      <c r="F34" s="181">
        <f t="shared" si="0"/>
        <v>450000</v>
      </c>
      <c r="G34" s="3"/>
      <c r="H34" s="3"/>
      <c r="I34" s="3"/>
      <c r="J34" s="3"/>
      <c r="K34" s="3"/>
      <c r="L34" s="3"/>
    </row>
    <row r="35" spans="1:12" ht="16.5" x14ac:dyDescent="0.25">
      <c r="A35" s="11">
        <v>32</v>
      </c>
      <c r="B35" s="14" t="s">
        <v>9</v>
      </c>
      <c r="C35" s="11" t="s">
        <v>2</v>
      </c>
      <c r="D35" s="11">
        <v>12</v>
      </c>
      <c r="E35" s="181">
        <v>15000</v>
      </c>
      <c r="F35" s="181">
        <f t="shared" si="0"/>
        <v>180000</v>
      </c>
      <c r="G35" s="3"/>
      <c r="H35" s="3"/>
      <c r="I35" s="3"/>
      <c r="J35" s="3"/>
      <c r="K35" s="3"/>
      <c r="L35" s="3"/>
    </row>
    <row r="36" spans="1:12" ht="16.5" x14ac:dyDescent="0.25">
      <c r="A36" s="11">
        <v>33</v>
      </c>
      <c r="B36" s="14" t="s">
        <v>10</v>
      </c>
      <c r="C36" s="11" t="s">
        <v>2</v>
      </c>
      <c r="D36" s="11">
        <v>2</v>
      </c>
      <c r="E36" s="181">
        <v>210000</v>
      </c>
      <c r="F36" s="181">
        <f t="shared" si="0"/>
        <v>420000</v>
      </c>
      <c r="G36" s="3"/>
      <c r="H36" s="3"/>
      <c r="I36" s="3"/>
      <c r="J36" s="3"/>
      <c r="K36" s="3"/>
      <c r="L36" s="3"/>
    </row>
    <row r="37" spans="1:12" ht="16.5" x14ac:dyDescent="0.25">
      <c r="A37" s="11">
        <v>34</v>
      </c>
      <c r="B37" s="14" t="s">
        <v>165</v>
      </c>
      <c r="C37" s="11" t="s">
        <v>2</v>
      </c>
      <c r="D37" s="11">
        <v>1</v>
      </c>
      <c r="E37" s="181">
        <v>420000</v>
      </c>
      <c r="F37" s="181">
        <f t="shared" si="0"/>
        <v>420000</v>
      </c>
      <c r="G37" s="3"/>
      <c r="H37" s="3"/>
      <c r="I37" s="3"/>
      <c r="J37" s="3"/>
      <c r="K37" s="3"/>
      <c r="L37" s="3"/>
    </row>
    <row r="38" spans="1:12" ht="16.5" x14ac:dyDescent="0.25">
      <c r="A38" s="11">
        <v>35</v>
      </c>
      <c r="B38" s="14" t="s">
        <v>166</v>
      </c>
      <c r="C38" s="11" t="s">
        <v>2</v>
      </c>
      <c r="D38" s="11">
        <v>1</v>
      </c>
      <c r="E38" s="181">
        <v>198750</v>
      </c>
      <c r="F38" s="181">
        <f t="shared" si="0"/>
        <v>198750</v>
      </c>
      <c r="G38" s="3"/>
      <c r="H38" s="3"/>
      <c r="I38" s="3"/>
      <c r="J38" s="3"/>
      <c r="K38" s="3"/>
      <c r="L38" s="3"/>
    </row>
    <row r="39" spans="1:12" ht="16.5" x14ac:dyDescent="0.25">
      <c r="A39" s="11">
        <v>36</v>
      </c>
      <c r="B39" s="14" t="s">
        <v>167</v>
      </c>
      <c r="C39" s="11" t="s">
        <v>2</v>
      </c>
      <c r="D39" s="11">
        <v>1</v>
      </c>
      <c r="E39" s="181">
        <v>50.25</v>
      </c>
      <c r="F39" s="181">
        <f t="shared" si="0"/>
        <v>50.25</v>
      </c>
      <c r="G39" s="3"/>
      <c r="H39" s="3"/>
      <c r="I39" s="3"/>
      <c r="J39" s="3"/>
      <c r="K39" s="3"/>
      <c r="L39" s="3"/>
    </row>
    <row r="40" spans="1:12" ht="16.5" x14ac:dyDescent="0.25">
      <c r="A40" s="11">
        <v>37</v>
      </c>
      <c r="B40" s="14" t="s">
        <v>22</v>
      </c>
      <c r="C40" s="11" t="s">
        <v>2</v>
      </c>
      <c r="D40" s="11">
        <v>1</v>
      </c>
      <c r="E40" s="181">
        <v>138750</v>
      </c>
      <c r="F40" s="181">
        <f t="shared" si="0"/>
        <v>138750</v>
      </c>
      <c r="G40" s="3"/>
      <c r="H40" s="3"/>
      <c r="I40" s="3"/>
      <c r="J40" s="3"/>
      <c r="K40" s="3"/>
      <c r="L40" s="3"/>
    </row>
    <row r="41" spans="1:12" ht="16.5" x14ac:dyDescent="0.25">
      <c r="A41" s="11">
        <v>38</v>
      </c>
      <c r="B41" s="14" t="s">
        <v>168</v>
      </c>
      <c r="C41" s="11" t="s">
        <v>2</v>
      </c>
      <c r="D41" s="11">
        <v>1</v>
      </c>
      <c r="E41" s="181">
        <v>144750</v>
      </c>
      <c r="F41" s="181">
        <f t="shared" si="0"/>
        <v>144750</v>
      </c>
      <c r="G41" s="3"/>
      <c r="H41" s="3"/>
      <c r="I41" s="3"/>
      <c r="J41" s="3"/>
      <c r="K41" s="3"/>
      <c r="L41" s="3"/>
    </row>
    <row r="42" spans="1:12" ht="17.25" thickBot="1" x14ac:dyDescent="0.3">
      <c r="A42" s="11">
        <v>39</v>
      </c>
      <c r="B42" s="16" t="s">
        <v>169</v>
      </c>
      <c r="C42" s="15" t="s">
        <v>2</v>
      </c>
      <c r="D42" s="15">
        <v>1</v>
      </c>
      <c r="E42" s="182">
        <v>75000</v>
      </c>
      <c r="F42" s="182">
        <f t="shared" si="0"/>
        <v>75000</v>
      </c>
      <c r="G42" s="3"/>
      <c r="H42" s="3"/>
      <c r="I42" s="3"/>
      <c r="J42" s="3"/>
      <c r="K42" s="3"/>
      <c r="L42" s="3"/>
    </row>
    <row r="43" spans="1:12" ht="16.5" x14ac:dyDescent="0.25">
      <c r="A43" s="11">
        <v>40</v>
      </c>
      <c r="B43" s="18" t="s">
        <v>19</v>
      </c>
      <c r="C43" s="19"/>
      <c r="D43" s="19"/>
      <c r="E43" s="183"/>
      <c r="F43" s="183">
        <f>SUM(F4:F42)</f>
        <v>16151800.25</v>
      </c>
      <c r="G43" s="3"/>
      <c r="H43" s="3"/>
      <c r="I43" s="3"/>
      <c r="J43" s="3"/>
      <c r="K43" s="3"/>
      <c r="L43" s="3"/>
    </row>
    <row r="44" spans="1:12" ht="16.5" x14ac:dyDescent="0.25">
      <c r="A44" s="17"/>
      <c r="B44" s="20" t="s">
        <v>17</v>
      </c>
      <c r="C44" s="11"/>
      <c r="D44" s="11"/>
      <c r="E44" s="181"/>
      <c r="F44" s="184">
        <f>F43*20%</f>
        <v>3230360.0500000003</v>
      </c>
      <c r="G44" s="3"/>
      <c r="H44" s="3"/>
      <c r="I44" s="3"/>
      <c r="J44" s="3"/>
      <c r="K44" s="3"/>
      <c r="L44" s="3"/>
    </row>
    <row r="45" spans="1:12" ht="16.5" x14ac:dyDescent="0.25">
      <c r="A45" s="17"/>
      <c r="B45" s="20" t="s">
        <v>18</v>
      </c>
      <c r="C45" s="11"/>
      <c r="D45" s="11"/>
      <c r="E45" s="181"/>
      <c r="F45" s="184">
        <f>F44+F43</f>
        <v>19382160.300000001</v>
      </c>
      <c r="G45" s="5"/>
      <c r="H45" s="5"/>
      <c r="I45" s="5"/>
      <c r="J45" s="5"/>
      <c r="K45" s="5"/>
      <c r="L45" s="3"/>
    </row>
    <row r="53" spans="1:12" x14ac:dyDescent="0.25">
      <c r="A53" s="3"/>
      <c r="B53" s="53"/>
      <c r="C53" s="3"/>
      <c r="D53" s="3"/>
      <c r="E53" s="3"/>
      <c r="F53" s="3"/>
      <c r="G53" s="3"/>
      <c r="H53" s="3"/>
      <c r="I53" s="3"/>
      <c r="J53" s="3"/>
      <c r="K53" s="3"/>
      <c r="L53" s="3"/>
    </row>
  </sheetData>
  <pageMargins left="0.38" right="0.38" top="0.31496062992125984" bottom="0.27559055118110237" header="0.31496062992125984" footer="0.27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28" workbookViewId="0">
      <selection activeCell="B40" sqref="B40"/>
    </sheetView>
  </sheetViews>
  <sheetFormatPr defaultRowHeight="16.5" x14ac:dyDescent="0.3"/>
  <cols>
    <col min="1" max="1" width="4.42578125" style="23" customWidth="1"/>
    <col min="2" max="2" width="68.42578125" style="23" customWidth="1"/>
    <col min="3" max="3" width="10.7109375" style="23" customWidth="1"/>
    <col min="4" max="4" width="16.7109375" style="23" customWidth="1"/>
    <col min="5" max="5" width="19.7109375" style="23" customWidth="1"/>
    <col min="6" max="6" width="9.140625" style="23"/>
    <col min="7" max="7" width="9.140625" style="23" customWidth="1"/>
    <col min="8" max="16384" width="9.140625" style="23"/>
  </cols>
  <sheetData>
    <row r="1" spans="1:5" ht="17.25" x14ac:dyDescent="0.3">
      <c r="B1" s="189" t="s">
        <v>148</v>
      </c>
      <c r="C1" s="189"/>
      <c r="D1" s="189"/>
      <c r="E1" s="189"/>
    </row>
    <row r="2" spans="1:5" ht="28.5" customHeight="1" x14ac:dyDescent="0.3">
      <c r="B2" s="24"/>
      <c r="E2" s="23" t="s">
        <v>24</v>
      </c>
    </row>
    <row r="3" spans="1:5" ht="22.5" customHeight="1" x14ac:dyDescent="0.3">
      <c r="A3" s="25"/>
      <c r="B3" s="26" t="s">
        <v>171</v>
      </c>
      <c r="C3" s="11" t="s">
        <v>13</v>
      </c>
      <c r="D3" s="12" t="s">
        <v>32</v>
      </c>
      <c r="E3" s="13" t="s">
        <v>14</v>
      </c>
    </row>
    <row r="4" spans="1:5" x14ac:dyDescent="0.3">
      <c r="A4" s="27">
        <v>1</v>
      </c>
      <c r="B4" s="28" t="s">
        <v>173</v>
      </c>
      <c r="C4" s="27">
        <v>10</v>
      </c>
      <c r="D4" s="29">
        <v>712500</v>
      </c>
      <c r="E4" s="29">
        <f>D4*C4</f>
        <v>7125000</v>
      </c>
    </row>
    <row r="5" spans="1:5" ht="21.75" customHeight="1" x14ac:dyDescent="0.3">
      <c r="A5" s="25">
        <v>2</v>
      </c>
      <c r="B5" s="30" t="s">
        <v>25</v>
      </c>
      <c r="C5" s="27">
        <v>9</v>
      </c>
      <c r="D5" s="29">
        <v>250000</v>
      </c>
      <c r="E5" s="29">
        <f>D5*C5</f>
        <v>2250000</v>
      </c>
    </row>
    <row r="6" spans="1:5" ht="21.75" customHeight="1" x14ac:dyDescent="0.3">
      <c r="A6" s="27">
        <v>3</v>
      </c>
      <c r="B6" s="30" t="s">
        <v>26</v>
      </c>
      <c r="C6" s="27">
        <v>6</v>
      </c>
      <c r="D6" s="29">
        <v>560000</v>
      </c>
      <c r="E6" s="29">
        <f>D6*C6</f>
        <v>3360000</v>
      </c>
    </row>
    <row r="7" spans="1:5" ht="21.75" customHeight="1" x14ac:dyDescent="0.3">
      <c r="A7" s="27">
        <v>4</v>
      </c>
      <c r="B7" s="30" t="s">
        <v>27</v>
      </c>
      <c r="C7" s="25">
        <v>4</v>
      </c>
      <c r="D7" s="29">
        <v>290000</v>
      </c>
      <c r="E7" s="31">
        <f>D7*C7</f>
        <v>1160000</v>
      </c>
    </row>
    <row r="8" spans="1:5" ht="21.75" customHeight="1" x14ac:dyDescent="0.3">
      <c r="A8" s="25">
        <v>5</v>
      </c>
      <c r="B8" s="30" t="s">
        <v>28</v>
      </c>
      <c r="C8" s="27">
        <v>4</v>
      </c>
      <c r="D8" s="29">
        <v>180000</v>
      </c>
      <c r="E8" s="29">
        <f>D8*C8</f>
        <v>720000</v>
      </c>
    </row>
    <row r="9" spans="1:5" ht="23.25" customHeight="1" x14ac:dyDescent="0.3">
      <c r="A9" s="27">
        <v>6</v>
      </c>
      <c r="B9" s="30" t="s">
        <v>174</v>
      </c>
      <c r="C9" s="27">
        <v>1</v>
      </c>
      <c r="D9" s="29">
        <v>2904150</v>
      </c>
      <c r="E9" s="29">
        <f t="shared" ref="E9:E10" si="0">D9*C9</f>
        <v>2904150</v>
      </c>
    </row>
    <row r="10" spans="1:5" ht="23.25" customHeight="1" x14ac:dyDescent="0.3">
      <c r="A10" s="27">
        <v>7</v>
      </c>
      <c r="B10" s="30" t="s">
        <v>175</v>
      </c>
      <c r="C10" s="27">
        <v>1</v>
      </c>
      <c r="D10" s="29">
        <v>1193010</v>
      </c>
      <c r="E10" s="29">
        <f t="shared" si="0"/>
        <v>1193010</v>
      </c>
    </row>
    <row r="11" spans="1:5" ht="23.25" customHeight="1" x14ac:dyDescent="0.3">
      <c r="A11" s="25">
        <v>8</v>
      </c>
      <c r="B11" s="32" t="s">
        <v>29</v>
      </c>
      <c r="C11" s="27">
        <v>1</v>
      </c>
      <c r="D11" s="29">
        <v>6000</v>
      </c>
      <c r="E11" s="29">
        <f>D11*C11</f>
        <v>6000</v>
      </c>
    </row>
    <row r="12" spans="1:5" ht="23.25" customHeight="1" x14ac:dyDescent="0.3">
      <c r="A12" s="27">
        <v>9</v>
      </c>
      <c r="B12" s="30" t="s">
        <v>176</v>
      </c>
      <c r="C12" s="27">
        <v>1</v>
      </c>
      <c r="D12" s="29">
        <v>399000</v>
      </c>
      <c r="E12" s="29">
        <f t="shared" ref="E12:E15" si="1">D12*C12</f>
        <v>399000</v>
      </c>
    </row>
    <row r="13" spans="1:5" ht="23.25" customHeight="1" x14ac:dyDescent="0.3">
      <c r="A13" s="27">
        <v>10</v>
      </c>
      <c r="B13" s="30" t="s">
        <v>177</v>
      </c>
      <c r="C13" s="27">
        <v>1</v>
      </c>
      <c r="D13" s="29">
        <v>903165</v>
      </c>
      <c r="E13" s="29">
        <f t="shared" si="1"/>
        <v>903165</v>
      </c>
    </row>
    <row r="14" spans="1:5" ht="23.25" customHeight="1" x14ac:dyDescent="0.3">
      <c r="A14" s="25">
        <v>11</v>
      </c>
      <c r="B14" s="30" t="s">
        <v>177</v>
      </c>
      <c r="C14" s="27">
        <v>2</v>
      </c>
      <c r="D14" s="29">
        <v>903165</v>
      </c>
      <c r="E14" s="29">
        <f t="shared" si="1"/>
        <v>1806330</v>
      </c>
    </row>
    <row r="15" spans="1:5" ht="21.75" customHeight="1" x14ac:dyDescent="0.3">
      <c r="A15" s="27">
        <v>12</v>
      </c>
      <c r="B15" s="30" t="s">
        <v>30</v>
      </c>
      <c r="C15" s="27">
        <v>1</v>
      </c>
      <c r="D15" s="29">
        <v>560000</v>
      </c>
      <c r="E15" s="29">
        <f t="shared" si="1"/>
        <v>560000</v>
      </c>
    </row>
    <row r="16" spans="1:5" ht="21.75" customHeight="1" x14ac:dyDescent="0.3">
      <c r="A16" s="27">
        <v>13</v>
      </c>
      <c r="B16" s="30" t="s">
        <v>178</v>
      </c>
      <c r="C16" s="27">
        <v>1</v>
      </c>
      <c r="D16" s="29">
        <v>265620</v>
      </c>
      <c r="E16" s="29">
        <f>D16*C16</f>
        <v>265620</v>
      </c>
    </row>
    <row r="17" spans="1:5" ht="21.75" customHeight="1" x14ac:dyDescent="0.3">
      <c r="A17" s="25">
        <v>14</v>
      </c>
      <c r="B17" s="30" t="s">
        <v>179</v>
      </c>
      <c r="C17" s="27">
        <v>1</v>
      </c>
      <c r="D17" s="29">
        <v>265620</v>
      </c>
      <c r="E17" s="29">
        <f>D17*C17</f>
        <v>265620</v>
      </c>
    </row>
    <row r="18" spans="1:5" ht="22.5" customHeight="1" x14ac:dyDescent="0.3">
      <c r="A18" s="27">
        <v>15</v>
      </c>
      <c r="B18" s="30" t="s">
        <v>175</v>
      </c>
      <c r="C18" s="27">
        <v>1</v>
      </c>
      <c r="D18" s="29">
        <v>560310</v>
      </c>
      <c r="E18" s="29">
        <f t="shared" ref="E18:E21" si="2">D18*C18</f>
        <v>560310</v>
      </c>
    </row>
    <row r="19" spans="1:5" ht="22.5" customHeight="1" x14ac:dyDescent="0.3">
      <c r="A19" s="27">
        <v>16</v>
      </c>
      <c r="B19" s="30" t="s">
        <v>180</v>
      </c>
      <c r="C19" s="27">
        <v>1</v>
      </c>
      <c r="D19" s="29">
        <v>915135</v>
      </c>
      <c r="E19" s="29">
        <f t="shared" si="2"/>
        <v>915135</v>
      </c>
    </row>
    <row r="20" spans="1:5" ht="22.5" customHeight="1" x14ac:dyDescent="0.3">
      <c r="A20" s="25">
        <v>17</v>
      </c>
      <c r="B20" s="30" t="s">
        <v>175</v>
      </c>
      <c r="C20" s="27">
        <v>1</v>
      </c>
      <c r="D20" s="29">
        <v>956175</v>
      </c>
      <c r="E20" s="29">
        <f t="shared" si="2"/>
        <v>956175</v>
      </c>
    </row>
    <row r="21" spans="1:5" ht="22.5" customHeight="1" x14ac:dyDescent="0.3">
      <c r="A21" s="27">
        <v>18</v>
      </c>
      <c r="B21" s="30" t="s">
        <v>175</v>
      </c>
      <c r="C21" s="27">
        <v>1</v>
      </c>
      <c r="D21" s="29">
        <v>835620</v>
      </c>
      <c r="E21" s="29">
        <f t="shared" si="2"/>
        <v>835620</v>
      </c>
    </row>
    <row r="22" spans="1:5" ht="22.5" customHeight="1" x14ac:dyDescent="0.3">
      <c r="A22" s="27">
        <v>19</v>
      </c>
      <c r="B22" s="30" t="s">
        <v>181</v>
      </c>
      <c r="C22" s="27">
        <v>6</v>
      </c>
      <c r="D22" s="29">
        <v>903165</v>
      </c>
      <c r="E22" s="29">
        <f>D22*C22</f>
        <v>5418990</v>
      </c>
    </row>
    <row r="23" spans="1:5" ht="22.5" customHeight="1" x14ac:dyDescent="0.3">
      <c r="A23" s="25">
        <v>20</v>
      </c>
      <c r="B23" s="30" t="s">
        <v>182</v>
      </c>
      <c r="C23" s="27">
        <v>1</v>
      </c>
      <c r="D23" s="29">
        <v>1037400</v>
      </c>
      <c r="E23" s="29">
        <f>D23*C23</f>
        <v>1037400</v>
      </c>
    </row>
    <row r="24" spans="1:5" ht="22.5" customHeight="1" x14ac:dyDescent="0.3">
      <c r="A24" s="27">
        <v>21</v>
      </c>
      <c r="B24" s="30" t="s">
        <v>178</v>
      </c>
      <c r="C24" s="27">
        <v>4</v>
      </c>
      <c r="D24" s="29">
        <v>205200</v>
      </c>
      <c r="E24" s="29">
        <f t="shared" ref="E24:E29" si="3">D24*C24</f>
        <v>820800</v>
      </c>
    </row>
    <row r="25" spans="1:5" ht="22.5" customHeight="1" x14ac:dyDescent="0.3">
      <c r="A25" s="27">
        <v>22</v>
      </c>
      <c r="B25" s="30" t="s">
        <v>183</v>
      </c>
      <c r="C25" s="27">
        <v>1</v>
      </c>
      <c r="D25" s="29">
        <v>618165</v>
      </c>
      <c r="E25" s="29">
        <f t="shared" si="3"/>
        <v>618165</v>
      </c>
    </row>
    <row r="26" spans="1:5" ht="22.5" customHeight="1" x14ac:dyDescent="0.3">
      <c r="A26" s="25">
        <v>23</v>
      </c>
      <c r="B26" s="30" t="s">
        <v>178</v>
      </c>
      <c r="C26" s="27">
        <v>1</v>
      </c>
      <c r="D26" s="29">
        <v>253365</v>
      </c>
      <c r="E26" s="29">
        <f t="shared" si="3"/>
        <v>253365</v>
      </c>
    </row>
    <row r="27" spans="1:5" ht="22.5" customHeight="1" x14ac:dyDescent="0.3">
      <c r="A27" s="27">
        <v>24</v>
      </c>
      <c r="B27" s="30" t="s">
        <v>178</v>
      </c>
      <c r="C27" s="27">
        <v>1</v>
      </c>
      <c r="D27" s="29">
        <v>1316130</v>
      </c>
      <c r="E27" s="29">
        <f t="shared" si="3"/>
        <v>1316130</v>
      </c>
    </row>
    <row r="28" spans="1:5" ht="22.5" customHeight="1" x14ac:dyDescent="0.3">
      <c r="A28" s="27">
        <v>25</v>
      </c>
      <c r="B28" s="30" t="s">
        <v>182</v>
      </c>
      <c r="C28" s="27">
        <v>1</v>
      </c>
      <c r="D28" s="29">
        <v>2118120</v>
      </c>
      <c r="E28" s="29">
        <f t="shared" si="3"/>
        <v>2118120</v>
      </c>
    </row>
    <row r="29" spans="1:5" ht="22.5" customHeight="1" x14ac:dyDescent="0.3">
      <c r="A29" s="25">
        <v>26</v>
      </c>
      <c r="B29" s="30" t="s">
        <v>182</v>
      </c>
      <c r="C29" s="27">
        <v>2</v>
      </c>
      <c r="D29" s="29">
        <v>1729095</v>
      </c>
      <c r="E29" s="29">
        <f t="shared" si="3"/>
        <v>3458190</v>
      </c>
    </row>
    <row r="30" spans="1:5" ht="22.5" customHeight="1" x14ac:dyDescent="0.3">
      <c r="A30" s="27">
        <v>27</v>
      </c>
      <c r="B30" s="30" t="s">
        <v>178</v>
      </c>
      <c r="C30" s="27">
        <v>1</v>
      </c>
      <c r="D30" s="29">
        <v>618165</v>
      </c>
      <c r="E30" s="29">
        <f>D30*C30</f>
        <v>618165</v>
      </c>
    </row>
    <row r="31" spans="1:5" ht="22.5" customHeight="1" x14ac:dyDescent="0.3">
      <c r="A31" s="27">
        <v>28</v>
      </c>
      <c r="B31" s="30" t="s">
        <v>184</v>
      </c>
      <c r="C31" s="27">
        <v>1</v>
      </c>
      <c r="D31" s="29">
        <v>439470</v>
      </c>
      <c r="E31" s="29">
        <f>D31*C31</f>
        <v>439470</v>
      </c>
    </row>
    <row r="32" spans="1:5" ht="22.5" customHeight="1" x14ac:dyDescent="0.3">
      <c r="A32" s="25">
        <v>29</v>
      </c>
      <c r="B32" s="30" t="s">
        <v>184</v>
      </c>
      <c r="C32" s="27">
        <v>1</v>
      </c>
      <c r="D32" s="29">
        <v>577125</v>
      </c>
      <c r="E32" s="29">
        <f>D32*C32</f>
        <v>577125</v>
      </c>
    </row>
    <row r="33" spans="1:5" ht="22.5" customHeight="1" x14ac:dyDescent="0.3">
      <c r="A33" s="27">
        <v>30</v>
      </c>
      <c r="B33" s="30" t="s">
        <v>185</v>
      </c>
      <c r="C33" s="27">
        <v>1</v>
      </c>
      <c r="D33" s="29">
        <v>648375</v>
      </c>
      <c r="E33" s="29">
        <f t="shared" ref="E33:E35" si="4">D33*C33</f>
        <v>648375</v>
      </c>
    </row>
    <row r="34" spans="1:5" ht="22.5" customHeight="1" x14ac:dyDescent="0.3">
      <c r="A34" s="27">
        <v>31</v>
      </c>
      <c r="B34" s="30" t="s">
        <v>178</v>
      </c>
      <c r="C34" s="27">
        <v>1</v>
      </c>
      <c r="D34" s="29">
        <v>714780</v>
      </c>
      <c r="E34" s="29">
        <f t="shared" si="4"/>
        <v>714780</v>
      </c>
    </row>
    <row r="35" spans="1:5" ht="22.5" customHeight="1" x14ac:dyDescent="0.3">
      <c r="A35" s="25">
        <v>32</v>
      </c>
      <c r="B35" s="30" t="s">
        <v>178</v>
      </c>
      <c r="C35" s="27">
        <v>1</v>
      </c>
      <c r="D35" s="29">
        <v>735300</v>
      </c>
      <c r="E35" s="29">
        <f t="shared" si="4"/>
        <v>735300</v>
      </c>
    </row>
    <row r="36" spans="1:5" ht="22.5" customHeight="1" x14ac:dyDescent="0.3">
      <c r="A36" s="27">
        <v>33</v>
      </c>
      <c r="B36" s="30" t="s">
        <v>178</v>
      </c>
      <c r="C36" s="27">
        <v>1</v>
      </c>
      <c r="D36" s="29">
        <v>362235</v>
      </c>
      <c r="E36" s="29">
        <f>D36*C36</f>
        <v>362235</v>
      </c>
    </row>
    <row r="37" spans="1:5" ht="22.5" customHeight="1" x14ac:dyDescent="0.3">
      <c r="A37" s="27">
        <v>34</v>
      </c>
      <c r="B37" s="30" t="s">
        <v>184</v>
      </c>
      <c r="C37" s="27">
        <v>1</v>
      </c>
      <c r="D37" s="29">
        <v>601920</v>
      </c>
      <c r="E37" s="29">
        <f t="shared" ref="E37:E39" si="5">D37*C37</f>
        <v>601920</v>
      </c>
    </row>
    <row r="38" spans="1:5" ht="22.5" customHeight="1" x14ac:dyDescent="0.3">
      <c r="A38" s="25">
        <v>35</v>
      </c>
      <c r="B38" s="30" t="s">
        <v>186</v>
      </c>
      <c r="C38" s="27">
        <v>1</v>
      </c>
      <c r="D38" s="29">
        <v>1642740</v>
      </c>
      <c r="E38" s="29">
        <f t="shared" si="5"/>
        <v>1642740</v>
      </c>
    </row>
    <row r="39" spans="1:5" ht="22.5" customHeight="1" x14ac:dyDescent="0.3">
      <c r="A39" s="27">
        <v>36</v>
      </c>
      <c r="B39" s="30" t="s">
        <v>186</v>
      </c>
      <c r="C39" s="27">
        <v>3</v>
      </c>
      <c r="D39" s="29">
        <v>1383675</v>
      </c>
      <c r="E39" s="29">
        <f t="shared" si="5"/>
        <v>4151025</v>
      </c>
    </row>
    <row r="40" spans="1:5" ht="22.5" customHeight="1" x14ac:dyDescent="0.3">
      <c r="A40" s="27">
        <v>37</v>
      </c>
      <c r="B40" s="30" t="s">
        <v>178</v>
      </c>
      <c r="C40" s="27">
        <v>1</v>
      </c>
      <c r="D40" s="29">
        <v>377910</v>
      </c>
      <c r="E40" s="29">
        <f>D40*C40</f>
        <v>377910</v>
      </c>
    </row>
    <row r="41" spans="1:5" ht="22.5" customHeight="1" x14ac:dyDescent="0.3">
      <c r="A41" s="25">
        <v>38</v>
      </c>
      <c r="B41" s="30" t="s">
        <v>187</v>
      </c>
      <c r="C41" s="27">
        <v>2</v>
      </c>
      <c r="D41" s="29">
        <v>903165</v>
      </c>
      <c r="E41" s="29">
        <f>D41*C41</f>
        <v>1806330</v>
      </c>
    </row>
    <row r="42" spans="1:5" ht="22.5" customHeight="1" x14ac:dyDescent="0.3">
      <c r="A42" s="27">
        <v>39</v>
      </c>
      <c r="B42" s="30" t="s">
        <v>188</v>
      </c>
      <c r="C42" s="27">
        <v>2</v>
      </c>
      <c r="D42" s="29">
        <v>903165</v>
      </c>
      <c r="E42" s="29">
        <f t="shared" ref="E42:E45" si="6">D42*C42</f>
        <v>1806330</v>
      </c>
    </row>
    <row r="43" spans="1:5" ht="22.5" customHeight="1" x14ac:dyDescent="0.3">
      <c r="A43" s="27">
        <v>40</v>
      </c>
      <c r="B43" s="30" t="s">
        <v>178</v>
      </c>
      <c r="C43" s="27">
        <v>1</v>
      </c>
      <c r="D43" s="29">
        <v>893475</v>
      </c>
      <c r="E43" s="29">
        <f t="shared" si="6"/>
        <v>893475</v>
      </c>
    </row>
    <row r="44" spans="1:5" ht="22.5" customHeight="1" x14ac:dyDescent="0.3">
      <c r="A44" s="25">
        <v>41</v>
      </c>
      <c r="B44" s="30" t="s">
        <v>188</v>
      </c>
      <c r="C44" s="27">
        <v>1</v>
      </c>
      <c r="D44" s="29">
        <v>903165</v>
      </c>
      <c r="E44" s="29">
        <f t="shared" si="6"/>
        <v>903165</v>
      </c>
    </row>
    <row r="45" spans="1:5" ht="22.5" customHeight="1" x14ac:dyDescent="0.3">
      <c r="A45" s="27">
        <v>42</v>
      </c>
      <c r="B45" s="30" t="s">
        <v>178</v>
      </c>
      <c r="C45" s="27">
        <v>1</v>
      </c>
      <c r="D45" s="29">
        <v>513000</v>
      </c>
      <c r="E45" s="29">
        <f t="shared" si="6"/>
        <v>513000</v>
      </c>
    </row>
    <row r="46" spans="1:5" s="36" customFormat="1" ht="21.75" customHeight="1" x14ac:dyDescent="0.3">
      <c r="A46" s="33"/>
      <c r="B46" s="34" t="s">
        <v>31</v>
      </c>
      <c r="C46" s="33"/>
      <c r="D46" s="33"/>
      <c r="E46" s="35">
        <f>SUM(E4:E45)</f>
        <v>58017640</v>
      </c>
    </row>
  </sheetData>
  <mergeCells count="1">
    <mergeCell ref="B1:E1"/>
  </mergeCells>
  <pageMargins left="0.68" right="0.31496062992125984" top="0.31496062992125984" bottom="0.33" header="0.31496062992125984" footer="0.31496062992125984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B17" sqref="B17"/>
    </sheetView>
  </sheetViews>
  <sheetFormatPr defaultRowHeight="16.5" x14ac:dyDescent="0.3"/>
  <cols>
    <col min="1" max="1" width="3.7109375" style="39" customWidth="1"/>
    <col min="2" max="2" width="60.28515625" style="39" customWidth="1"/>
    <col min="3" max="3" width="9.5703125" style="39" bestFit="1" customWidth="1"/>
    <col min="4" max="4" width="11.7109375" style="39" customWidth="1"/>
    <col min="5" max="5" width="13" style="39" customWidth="1"/>
    <col min="6" max="16384" width="9.140625" style="39"/>
  </cols>
  <sheetData>
    <row r="1" spans="1:5" x14ac:dyDescent="0.3">
      <c r="A1" s="37"/>
      <c r="B1" s="38" t="s">
        <v>149</v>
      </c>
      <c r="C1" s="37"/>
      <c r="D1" s="37"/>
      <c r="E1" s="37"/>
    </row>
    <row r="2" spans="1:5" ht="9.75" customHeight="1" x14ac:dyDescent="0.3"/>
    <row r="3" spans="1:5" x14ac:dyDescent="0.3">
      <c r="E3" s="39" t="s">
        <v>24</v>
      </c>
    </row>
    <row r="4" spans="1:5" ht="17.25" x14ac:dyDescent="0.3">
      <c r="A4" s="40"/>
      <c r="B4" s="41" t="s">
        <v>172</v>
      </c>
      <c r="C4" s="11" t="s">
        <v>13</v>
      </c>
      <c r="D4" s="12" t="s">
        <v>32</v>
      </c>
      <c r="E4" s="13" t="s">
        <v>14</v>
      </c>
    </row>
    <row r="5" spans="1:5" ht="17.25" x14ac:dyDescent="0.3">
      <c r="A5" s="42">
        <v>1</v>
      </c>
      <c r="B5" s="43" t="s">
        <v>194</v>
      </c>
      <c r="C5" s="44">
        <v>1</v>
      </c>
      <c r="D5" s="45">
        <v>72000</v>
      </c>
      <c r="E5" s="45">
        <v>72000</v>
      </c>
    </row>
    <row r="6" spans="1:5" ht="17.25" x14ac:dyDescent="0.3">
      <c r="A6" s="42">
        <v>2</v>
      </c>
      <c r="B6" s="43" t="s">
        <v>195</v>
      </c>
      <c r="C6" s="44">
        <v>5</v>
      </c>
      <c r="D6" s="45">
        <v>50000</v>
      </c>
      <c r="E6" s="45">
        <v>250000</v>
      </c>
    </row>
    <row r="7" spans="1:5" ht="17.25" x14ac:dyDescent="0.3">
      <c r="A7" s="42">
        <v>3</v>
      </c>
      <c r="B7" s="43" t="s">
        <v>196</v>
      </c>
      <c r="C7" s="44">
        <v>11</v>
      </c>
      <c r="D7" s="45">
        <v>53000</v>
      </c>
      <c r="E7" s="45">
        <v>583000</v>
      </c>
    </row>
    <row r="8" spans="1:5" ht="17.25" x14ac:dyDescent="0.3">
      <c r="A8" s="42">
        <v>4</v>
      </c>
      <c r="B8" s="43" t="s">
        <v>33</v>
      </c>
      <c r="C8" s="44">
        <v>2</v>
      </c>
      <c r="D8" s="45">
        <v>90000</v>
      </c>
      <c r="E8" s="45">
        <v>180000</v>
      </c>
    </row>
    <row r="9" spans="1:5" ht="17.25" x14ac:dyDescent="0.3">
      <c r="A9" s="42">
        <v>5</v>
      </c>
      <c r="B9" s="43" t="s">
        <v>34</v>
      </c>
      <c r="C9" s="44">
        <v>3</v>
      </c>
      <c r="D9" s="45">
        <v>12000</v>
      </c>
      <c r="E9" s="45">
        <v>36000</v>
      </c>
    </row>
    <row r="10" spans="1:5" ht="17.25" x14ac:dyDescent="0.3">
      <c r="A10" s="42">
        <v>6</v>
      </c>
      <c r="B10" s="43" t="s">
        <v>35</v>
      </c>
      <c r="C10" s="44">
        <v>1</v>
      </c>
      <c r="D10" s="45">
        <v>90000</v>
      </c>
      <c r="E10" s="45">
        <v>90000</v>
      </c>
    </row>
    <row r="11" spans="1:5" ht="17.25" x14ac:dyDescent="0.3">
      <c r="A11" s="42">
        <v>7</v>
      </c>
      <c r="B11" s="43" t="s">
        <v>197</v>
      </c>
      <c r="C11" s="44" t="s">
        <v>36</v>
      </c>
      <c r="D11" s="45">
        <v>260</v>
      </c>
      <c r="E11" s="45">
        <v>780000</v>
      </c>
    </row>
    <row r="12" spans="1:5" ht="17.25" x14ac:dyDescent="0.3">
      <c r="A12" s="42">
        <v>8</v>
      </c>
      <c r="B12" s="43" t="s">
        <v>37</v>
      </c>
      <c r="C12" s="44" t="s">
        <v>38</v>
      </c>
      <c r="D12" s="45">
        <v>8000</v>
      </c>
      <c r="E12" s="45">
        <v>8000</v>
      </c>
    </row>
    <row r="13" spans="1:5" ht="34.5" x14ac:dyDescent="0.3">
      <c r="A13" s="42">
        <v>9</v>
      </c>
      <c r="B13" s="46" t="s">
        <v>39</v>
      </c>
      <c r="C13" s="44" t="s">
        <v>38</v>
      </c>
      <c r="D13" s="45">
        <v>100000</v>
      </c>
      <c r="E13" s="45">
        <v>100000</v>
      </c>
    </row>
    <row r="14" spans="1:5" ht="17.25" x14ac:dyDescent="0.3">
      <c r="A14" s="42">
        <v>10</v>
      </c>
      <c r="B14" s="43" t="s">
        <v>40</v>
      </c>
      <c r="C14" s="44" t="s">
        <v>38</v>
      </c>
      <c r="D14" s="45">
        <v>342000</v>
      </c>
      <c r="E14" s="45">
        <v>342000</v>
      </c>
    </row>
    <row r="15" spans="1:5" ht="17.25" x14ac:dyDescent="0.3">
      <c r="A15" s="40"/>
      <c r="B15" s="47" t="s">
        <v>41</v>
      </c>
      <c r="C15" s="48"/>
      <c r="D15" s="49"/>
      <c r="E15" s="50">
        <v>2441000</v>
      </c>
    </row>
    <row r="16" spans="1:5" ht="17.25" x14ac:dyDescent="0.3">
      <c r="A16" s="51"/>
      <c r="B16" s="47" t="s">
        <v>42</v>
      </c>
      <c r="C16" s="48"/>
      <c r="D16" s="49"/>
      <c r="E16" s="50">
        <v>488200</v>
      </c>
    </row>
    <row r="17" spans="1:5" ht="17.25" x14ac:dyDescent="0.3">
      <c r="A17" s="51"/>
      <c r="B17" s="47" t="s">
        <v>43</v>
      </c>
      <c r="C17" s="48"/>
      <c r="D17" s="49"/>
      <c r="E17" s="50">
        <v>2929200</v>
      </c>
    </row>
  </sheetData>
  <pageMargins left="0.70866141732283472" right="0.70866141732283472" top="0.31496062992125984" bottom="0.74803149606299213" header="0.31496062992125984" footer="0.31496062992125984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workbookViewId="0">
      <selection activeCell="G29" sqref="G29"/>
    </sheetView>
  </sheetViews>
  <sheetFormatPr defaultRowHeight="16.5" x14ac:dyDescent="0.3"/>
  <cols>
    <col min="1" max="1" width="6.42578125" style="39" customWidth="1"/>
    <col min="2" max="2" width="10" style="39" customWidth="1"/>
    <col min="3" max="3" width="34.85546875" style="39" customWidth="1"/>
    <col min="4" max="4" width="16.7109375" style="39" customWidth="1"/>
    <col min="5" max="5" width="11.7109375" style="39" customWidth="1"/>
    <col min="6" max="6" width="17.42578125" style="39" customWidth="1"/>
    <col min="7" max="7" width="14.28515625" style="39" customWidth="1"/>
    <col min="8" max="254" width="9.140625" style="39"/>
    <col min="255" max="255" width="6.42578125" style="39" customWidth="1"/>
    <col min="256" max="256" width="7.5703125" style="39" customWidth="1"/>
    <col min="257" max="257" width="34.85546875" style="39" customWidth="1"/>
    <col min="258" max="258" width="12.28515625" style="39" customWidth="1"/>
    <col min="259" max="259" width="8" style="39" customWidth="1"/>
    <col min="260" max="260" width="8.28515625" style="39" customWidth="1"/>
    <col min="261" max="261" width="10.42578125" style="39" bestFit="1" customWidth="1"/>
    <col min="262" max="262" width="17.42578125" style="39" customWidth="1"/>
    <col min="263" max="263" width="14.28515625" style="39" customWidth="1"/>
    <col min="264" max="510" width="9.140625" style="39"/>
    <col min="511" max="511" width="6.42578125" style="39" customWidth="1"/>
    <col min="512" max="512" width="7.5703125" style="39" customWidth="1"/>
    <col min="513" max="513" width="34.85546875" style="39" customWidth="1"/>
    <col min="514" max="514" width="12.28515625" style="39" customWidth="1"/>
    <col min="515" max="515" width="8" style="39" customWidth="1"/>
    <col min="516" max="516" width="8.28515625" style="39" customWidth="1"/>
    <col min="517" max="517" width="10.42578125" style="39" bestFit="1" customWidth="1"/>
    <col min="518" max="518" width="17.42578125" style="39" customWidth="1"/>
    <col min="519" max="519" width="14.28515625" style="39" customWidth="1"/>
    <col min="520" max="766" width="9.140625" style="39"/>
    <col min="767" max="767" width="6.42578125" style="39" customWidth="1"/>
    <col min="768" max="768" width="7.5703125" style="39" customWidth="1"/>
    <col min="769" max="769" width="34.85546875" style="39" customWidth="1"/>
    <col min="770" max="770" width="12.28515625" style="39" customWidth="1"/>
    <col min="771" max="771" width="8" style="39" customWidth="1"/>
    <col min="772" max="772" width="8.28515625" style="39" customWidth="1"/>
    <col min="773" max="773" width="10.42578125" style="39" bestFit="1" customWidth="1"/>
    <col min="774" max="774" width="17.42578125" style="39" customWidth="1"/>
    <col min="775" max="775" width="14.28515625" style="39" customWidth="1"/>
    <col min="776" max="1022" width="9.140625" style="39"/>
    <col min="1023" max="1023" width="6.42578125" style="39" customWidth="1"/>
    <col min="1024" max="1024" width="7.5703125" style="39" customWidth="1"/>
    <col min="1025" max="1025" width="34.85546875" style="39" customWidth="1"/>
    <col min="1026" max="1026" width="12.28515625" style="39" customWidth="1"/>
    <col min="1027" max="1027" width="8" style="39" customWidth="1"/>
    <col min="1028" max="1028" width="8.28515625" style="39" customWidth="1"/>
    <col min="1029" max="1029" width="10.42578125" style="39" bestFit="1" customWidth="1"/>
    <col min="1030" max="1030" width="17.42578125" style="39" customWidth="1"/>
    <col min="1031" max="1031" width="14.28515625" style="39" customWidth="1"/>
    <col min="1032" max="1278" width="9.140625" style="39"/>
    <col min="1279" max="1279" width="6.42578125" style="39" customWidth="1"/>
    <col min="1280" max="1280" width="7.5703125" style="39" customWidth="1"/>
    <col min="1281" max="1281" width="34.85546875" style="39" customWidth="1"/>
    <col min="1282" max="1282" width="12.28515625" style="39" customWidth="1"/>
    <col min="1283" max="1283" width="8" style="39" customWidth="1"/>
    <col min="1284" max="1284" width="8.28515625" style="39" customWidth="1"/>
    <col min="1285" max="1285" width="10.42578125" style="39" bestFit="1" customWidth="1"/>
    <col min="1286" max="1286" width="17.42578125" style="39" customWidth="1"/>
    <col min="1287" max="1287" width="14.28515625" style="39" customWidth="1"/>
    <col min="1288" max="1534" width="9.140625" style="39"/>
    <col min="1535" max="1535" width="6.42578125" style="39" customWidth="1"/>
    <col min="1536" max="1536" width="7.5703125" style="39" customWidth="1"/>
    <col min="1537" max="1537" width="34.85546875" style="39" customWidth="1"/>
    <col min="1538" max="1538" width="12.28515625" style="39" customWidth="1"/>
    <col min="1539" max="1539" width="8" style="39" customWidth="1"/>
    <col min="1540" max="1540" width="8.28515625" style="39" customWidth="1"/>
    <col min="1541" max="1541" width="10.42578125" style="39" bestFit="1" customWidth="1"/>
    <col min="1542" max="1542" width="17.42578125" style="39" customWidth="1"/>
    <col min="1543" max="1543" width="14.28515625" style="39" customWidth="1"/>
    <col min="1544" max="1790" width="9.140625" style="39"/>
    <col min="1791" max="1791" width="6.42578125" style="39" customWidth="1"/>
    <col min="1792" max="1792" width="7.5703125" style="39" customWidth="1"/>
    <col min="1793" max="1793" width="34.85546875" style="39" customWidth="1"/>
    <col min="1794" max="1794" width="12.28515625" style="39" customWidth="1"/>
    <col min="1795" max="1795" width="8" style="39" customWidth="1"/>
    <col min="1796" max="1796" width="8.28515625" style="39" customWidth="1"/>
    <col min="1797" max="1797" width="10.42578125" style="39" bestFit="1" customWidth="1"/>
    <col min="1798" max="1798" width="17.42578125" style="39" customWidth="1"/>
    <col min="1799" max="1799" width="14.28515625" style="39" customWidth="1"/>
    <col min="1800" max="2046" width="9.140625" style="39"/>
    <col min="2047" max="2047" width="6.42578125" style="39" customWidth="1"/>
    <col min="2048" max="2048" width="7.5703125" style="39" customWidth="1"/>
    <col min="2049" max="2049" width="34.85546875" style="39" customWidth="1"/>
    <col min="2050" max="2050" width="12.28515625" style="39" customWidth="1"/>
    <col min="2051" max="2051" width="8" style="39" customWidth="1"/>
    <col min="2052" max="2052" width="8.28515625" style="39" customWidth="1"/>
    <col min="2053" max="2053" width="10.42578125" style="39" bestFit="1" customWidth="1"/>
    <col min="2054" max="2054" width="17.42578125" style="39" customWidth="1"/>
    <col min="2055" max="2055" width="14.28515625" style="39" customWidth="1"/>
    <col min="2056" max="2302" width="9.140625" style="39"/>
    <col min="2303" max="2303" width="6.42578125" style="39" customWidth="1"/>
    <col min="2304" max="2304" width="7.5703125" style="39" customWidth="1"/>
    <col min="2305" max="2305" width="34.85546875" style="39" customWidth="1"/>
    <col min="2306" max="2306" width="12.28515625" style="39" customWidth="1"/>
    <col min="2307" max="2307" width="8" style="39" customWidth="1"/>
    <col min="2308" max="2308" width="8.28515625" style="39" customWidth="1"/>
    <col min="2309" max="2309" width="10.42578125" style="39" bestFit="1" customWidth="1"/>
    <col min="2310" max="2310" width="17.42578125" style="39" customWidth="1"/>
    <col min="2311" max="2311" width="14.28515625" style="39" customWidth="1"/>
    <col min="2312" max="2558" width="9.140625" style="39"/>
    <col min="2559" max="2559" width="6.42578125" style="39" customWidth="1"/>
    <col min="2560" max="2560" width="7.5703125" style="39" customWidth="1"/>
    <col min="2561" max="2561" width="34.85546875" style="39" customWidth="1"/>
    <col min="2562" max="2562" width="12.28515625" style="39" customWidth="1"/>
    <col min="2563" max="2563" width="8" style="39" customWidth="1"/>
    <col min="2564" max="2564" width="8.28515625" style="39" customWidth="1"/>
    <col min="2565" max="2565" width="10.42578125" style="39" bestFit="1" customWidth="1"/>
    <col min="2566" max="2566" width="17.42578125" style="39" customWidth="1"/>
    <col min="2567" max="2567" width="14.28515625" style="39" customWidth="1"/>
    <col min="2568" max="2814" width="9.140625" style="39"/>
    <col min="2815" max="2815" width="6.42578125" style="39" customWidth="1"/>
    <col min="2816" max="2816" width="7.5703125" style="39" customWidth="1"/>
    <col min="2817" max="2817" width="34.85546875" style="39" customWidth="1"/>
    <col min="2818" max="2818" width="12.28515625" style="39" customWidth="1"/>
    <col min="2819" max="2819" width="8" style="39" customWidth="1"/>
    <col min="2820" max="2820" width="8.28515625" style="39" customWidth="1"/>
    <col min="2821" max="2821" width="10.42578125" style="39" bestFit="1" customWidth="1"/>
    <col min="2822" max="2822" width="17.42578125" style="39" customWidth="1"/>
    <col min="2823" max="2823" width="14.28515625" style="39" customWidth="1"/>
    <col min="2824" max="3070" width="9.140625" style="39"/>
    <col min="3071" max="3071" width="6.42578125" style="39" customWidth="1"/>
    <col min="3072" max="3072" width="7.5703125" style="39" customWidth="1"/>
    <col min="3073" max="3073" width="34.85546875" style="39" customWidth="1"/>
    <col min="3074" max="3074" width="12.28515625" style="39" customWidth="1"/>
    <col min="3075" max="3075" width="8" style="39" customWidth="1"/>
    <col min="3076" max="3076" width="8.28515625" style="39" customWidth="1"/>
    <col min="3077" max="3077" width="10.42578125" style="39" bestFit="1" customWidth="1"/>
    <col min="3078" max="3078" width="17.42578125" style="39" customWidth="1"/>
    <col min="3079" max="3079" width="14.28515625" style="39" customWidth="1"/>
    <col min="3080" max="3326" width="9.140625" style="39"/>
    <col min="3327" max="3327" width="6.42578125" style="39" customWidth="1"/>
    <col min="3328" max="3328" width="7.5703125" style="39" customWidth="1"/>
    <col min="3329" max="3329" width="34.85546875" style="39" customWidth="1"/>
    <col min="3330" max="3330" width="12.28515625" style="39" customWidth="1"/>
    <col min="3331" max="3331" width="8" style="39" customWidth="1"/>
    <col min="3332" max="3332" width="8.28515625" style="39" customWidth="1"/>
    <col min="3333" max="3333" width="10.42578125" style="39" bestFit="1" customWidth="1"/>
    <col min="3334" max="3334" width="17.42578125" style="39" customWidth="1"/>
    <col min="3335" max="3335" width="14.28515625" style="39" customWidth="1"/>
    <col min="3336" max="3582" width="9.140625" style="39"/>
    <col min="3583" max="3583" width="6.42578125" style="39" customWidth="1"/>
    <col min="3584" max="3584" width="7.5703125" style="39" customWidth="1"/>
    <col min="3585" max="3585" width="34.85546875" style="39" customWidth="1"/>
    <col min="3586" max="3586" width="12.28515625" style="39" customWidth="1"/>
    <col min="3587" max="3587" width="8" style="39" customWidth="1"/>
    <col min="3588" max="3588" width="8.28515625" style="39" customWidth="1"/>
    <col min="3589" max="3589" width="10.42578125" style="39" bestFit="1" customWidth="1"/>
    <col min="3590" max="3590" width="17.42578125" style="39" customWidth="1"/>
    <col min="3591" max="3591" width="14.28515625" style="39" customWidth="1"/>
    <col min="3592" max="3838" width="9.140625" style="39"/>
    <col min="3839" max="3839" width="6.42578125" style="39" customWidth="1"/>
    <col min="3840" max="3840" width="7.5703125" style="39" customWidth="1"/>
    <col min="3841" max="3841" width="34.85546875" style="39" customWidth="1"/>
    <col min="3842" max="3842" width="12.28515625" style="39" customWidth="1"/>
    <col min="3843" max="3843" width="8" style="39" customWidth="1"/>
    <col min="3844" max="3844" width="8.28515625" style="39" customWidth="1"/>
    <col min="3845" max="3845" width="10.42578125" style="39" bestFit="1" customWidth="1"/>
    <col min="3846" max="3846" width="17.42578125" style="39" customWidth="1"/>
    <col min="3847" max="3847" width="14.28515625" style="39" customWidth="1"/>
    <col min="3848" max="4094" width="9.140625" style="39"/>
    <col min="4095" max="4095" width="6.42578125" style="39" customWidth="1"/>
    <col min="4096" max="4096" width="7.5703125" style="39" customWidth="1"/>
    <col min="4097" max="4097" width="34.85546875" style="39" customWidth="1"/>
    <col min="4098" max="4098" width="12.28515625" style="39" customWidth="1"/>
    <col min="4099" max="4099" width="8" style="39" customWidth="1"/>
    <col min="4100" max="4100" width="8.28515625" style="39" customWidth="1"/>
    <col min="4101" max="4101" width="10.42578125" style="39" bestFit="1" customWidth="1"/>
    <col min="4102" max="4102" width="17.42578125" style="39" customWidth="1"/>
    <col min="4103" max="4103" width="14.28515625" style="39" customWidth="1"/>
    <col min="4104" max="4350" width="9.140625" style="39"/>
    <col min="4351" max="4351" width="6.42578125" style="39" customWidth="1"/>
    <col min="4352" max="4352" width="7.5703125" style="39" customWidth="1"/>
    <col min="4353" max="4353" width="34.85546875" style="39" customWidth="1"/>
    <col min="4354" max="4354" width="12.28515625" style="39" customWidth="1"/>
    <col min="4355" max="4355" width="8" style="39" customWidth="1"/>
    <col min="4356" max="4356" width="8.28515625" style="39" customWidth="1"/>
    <col min="4357" max="4357" width="10.42578125" style="39" bestFit="1" customWidth="1"/>
    <col min="4358" max="4358" width="17.42578125" style="39" customWidth="1"/>
    <col min="4359" max="4359" width="14.28515625" style="39" customWidth="1"/>
    <col min="4360" max="4606" width="9.140625" style="39"/>
    <col min="4607" max="4607" width="6.42578125" style="39" customWidth="1"/>
    <col min="4608" max="4608" width="7.5703125" style="39" customWidth="1"/>
    <col min="4609" max="4609" width="34.85546875" style="39" customWidth="1"/>
    <col min="4610" max="4610" width="12.28515625" style="39" customWidth="1"/>
    <col min="4611" max="4611" width="8" style="39" customWidth="1"/>
    <col min="4612" max="4612" width="8.28515625" style="39" customWidth="1"/>
    <col min="4613" max="4613" width="10.42578125" style="39" bestFit="1" customWidth="1"/>
    <col min="4614" max="4614" width="17.42578125" style="39" customWidth="1"/>
    <col min="4615" max="4615" width="14.28515625" style="39" customWidth="1"/>
    <col min="4616" max="4862" width="9.140625" style="39"/>
    <col min="4863" max="4863" width="6.42578125" style="39" customWidth="1"/>
    <col min="4864" max="4864" width="7.5703125" style="39" customWidth="1"/>
    <col min="4865" max="4865" width="34.85546875" style="39" customWidth="1"/>
    <col min="4866" max="4866" width="12.28515625" style="39" customWidth="1"/>
    <col min="4867" max="4867" width="8" style="39" customWidth="1"/>
    <col min="4868" max="4868" width="8.28515625" style="39" customWidth="1"/>
    <col min="4869" max="4869" width="10.42578125" style="39" bestFit="1" customWidth="1"/>
    <col min="4870" max="4870" width="17.42578125" style="39" customWidth="1"/>
    <col min="4871" max="4871" width="14.28515625" style="39" customWidth="1"/>
    <col min="4872" max="5118" width="9.140625" style="39"/>
    <col min="5119" max="5119" width="6.42578125" style="39" customWidth="1"/>
    <col min="5120" max="5120" width="7.5703125" style="39" customWidth="1"/>
    <col min="5121" max="5121" width="34.85546875" style="39" customWidth="1"/>
    <col min="5122" max="5122" width="12.28515625" style="39" customWidth="1"/>
    <col min="5123" max="5123" width="8" style="39" customWidth="1"/>
    <col min="5124" max="5124" width="8.28515625" style="39" customWidth="1"/>
    <col min="5125" max="5125" width="10.42578125" style="39" bestFit="1" customWidth="1"/>
    <col min="5126" max="5126" width="17.42578125" style="39" customWidth="1"/>
    <col min="5127" max="5127" width="14.28515625" style="39" customWidth="1"/>
    <col min="5128" max="5374" width="9.140625" style="39"/>
    <col min="5375" max="5375" width="6.42578125" style="39" customWidth="1"/>
    <col min="5376" max="5376" width="7.5703125" style="39" customWidth="1"/>
    <col min="5377" max="5377" width="34.85546875" style="39" customWidth="1"/>
    <col min="5378" max="5378" width="12.28515625" style="39" customWidth="1"/>
    <col min="5379" max="5379" width="8" style="39" customWidth="1"/>
    <col min="5380" max="5380" width="8.28515625" style="39" customWidth="1"/>
    <col min="5381" max="5381" width="10.42578125" style="39" bestFit="1" customWidth="1"/>
    <col min="5382" max="5382" width="17.42578125" style="39" customWidth="1"/>
    <col min="5383" max="5383" width="14.28515625" style="39" customWidth="1"/>
    <col min="5384" max="5630" width="9.140625" style="39"/>
    <col min="5631" max="5631" width="6.42578125" style="39" customWidth="1"/>
    <col min="5632" max="5632" width="7.5703125" style="39" customWidth="1"/>
    <col min="5633" max="5633" width="34.85546875" style="39" customWidth="1"/>
    <col min="5634" max="5634" width="12.28515625" style="39" customWidth="1"/>
    <col min="5635" max="5635" width="8" style="39" customWidth="1"/>
    <col min="5636" max="5636" width="8.28515625" style="39" customWidth="1"/>
    <col min="5637" max="5637" width="10.42578125" style="39" bestFit="1" customWidth="1"/>
    <col min="5638" max="5638" width="17.42578125" style="39" customWidth="1"/>
    <col min="5639" max="5639" width="14.28515625" style="39" customWidth="1"/>
    <col min="5640" max="5886" width="9.140625" style="39"/>
    <col min="5887" max="5887" width="6.42578125" style="39" customWidth="1"/>
    <col min="5888" max="5888" width="7.5703125" style="39" customWidth="1"/>
    <col min="5889" max="5889" width="34.85546875" style="39" customWidth="1"/>
    <col min="5890" max="5890" width="12.28515625" style="39" customWidth="1"/>
    <col min="5891" max="5891" width="8" style="39" customWidth="1"/>
    <col min="5892" max="5892" width="8.28515625" style="39" customWidth="1"/>
    <col min="5893" max="5893" width="10.42578125" style="39" bestFit="1" customWidth="1"/>
    <col min="5894" max="5894" width="17.42578125" style="39" customWidth="1"/>
    <col min="5895" max="5895" width="14.28515625" style="39" customWidth="1"/>
    <col min="5896" max="6142" width="9.140625" style="39"/>
    <col min="6143" max="6143" width="6.42578125" style="39" customWidth="1"/>
    <col min="6144" max="6144" width="7.5703125" style="39" customWidth="1"/>
    <col min="6145" max="6145" width="34.85546875" style="39" customWidth="1"/>
    <col min="6146" max="6146" width="12.28515625" style="39" customWidth="1"/>
    <col min="6147" max="6147" width="8" style="39" customWidth="1"/>
    <col min="6148" max="6148" width="8.28515625" style="39" customWidth="1"/>
    <col min="6149" max="6149" width="10.42578125" style="39" bestFit="1" customWidth="1"/>
    <col min="6150" max="6150" width="17.42578125" style="39" customWidth="1"/>
    <col min="6151" max="6151" width="14.28515625" style="39" customWidth="1"/>
    <col min="6152" max="6398" width="9.140625" style="39"/>
    <col min="6399" max="6399" width="6.42578125" style="39" customWidth="1"/>
    <col min="6400" max="6400" width="7.5703125" style="39" customWidth="1"/>
    <col min="6401" max="6401" width="34.85546875" style="39" customWidth="1"/>
    <col min="6402" max="6402" width="12.28515625" style="39" customWidth="1"/>
    <col min="6403" max="6403" width="8" style="39" customWidth="1"/>
    <col min="6404" max="6404" width="8.28515625" style="39" customWidth="1"/>
    <col min="6405" max="6405" width="10.42578125" style="39" bestFit="1" customWidth="1"/>
    <col min="6406" max="6406" width="17.42578125" style="39" customWidth="1"/>
    <col min="6407" max="6407" width="14.28515625" style="39" customWidth="1"/>
    <col min="6408" max="6654" width="9.140625" style="39"/>
    <col min="6655" max="6655" width="6.42578125" style="39" customWidth="1"/>
    <col min="6656" max="6656" width="7.5703125" style="39" customWidth="1"/>
    <col min="6657" max="6657" width="34.85546875" style="39" customWidth="1"/>
    <col min="6658" max="6658" width="12.28515625" style="39" customWidth="1"/>
    <col min="6659" max="6659" width="8" style="39" customWidth="1"/>
    <col min="6660" max="6660" width="8.28515625" style="39" customWidth="1"/>
    <col min="6661" max="6661" width="10.42578125" style="39" bestFit="1" customWidth="1"/>
    <col min="6662" max="6662" width="17.42578125" style="39" customWidth="1"/>
    <col min="6663" max="6663" width="14.28515625" style="39" customWidth="1"/>
    <col min="6664" max="6910" width="9.140625" style="39"/>
    <col min="6911" max="6911" width="6.42578125" style="39" customWidth="1"/>
    <col min="6912" max="6912" width="7.5703125" style="39" customWidth="1"/>
    <col min="6913" max="6913" width="34.85546875" style="39" customWidth="1"/>
    <col min="6914" max="6914" width="12.28515625" style="39" customWidth="1"/>
    <col min="6915" max="6915" width="8" style="39" customWidth="1"/>
    <col min="6916" max="6916" width="8.28515625" style="39" customWidth="1"/>
    <col min="6917" max="6917" width="10.42578125" style="39" bestFit="1" customWidth="1"/>
    <col min="6918" max="6918" width="17.42578125" style="39" customWidth="1"/>
    <col min="6919" max="6919" width="14.28515625" style="39" customWidth="1"/>
    <col min="6920" max="7166" width="9.140625" style="39"/>
    <col min="7167" max="7167" width="6.42578125" style="39" customWidth="1"/>
    <col min="7168" max="7168" width="7.5703125" style="39" customWidth="1"/>
    <col min="7169" max="7169" width="34.85546875" style="39" customWidth="1"/>
    <col min="7170" max="7170" width="12.28515625" style="39" customWidth="1"/>
    <col min="7171" max="7171" width="8" style="39" customWidth="1"/>
    <col min="7172" max="7172" width="8.28515625" style="39" customWidth="1"/>
    <col min="7173" max="7173" width="10.42578125" style="39" bestFit="1" customWidth="1"/>
    <col min="7174" max="7174" width="17.42578125" style="39" customWidth="1"/>
    <col min="7175" max="7175" width="14.28515625" style="39" customWidth="1"/>
    <col min="7176" max="7422" width="9.140625" style="39"/>
    <col min="7423" max="7423" width="6.42578125" style="39" customWidth="1"/>
    <col min="7424" max="7424" width="7.5703125" style="39" customWidth="1"/>
    <col min="7425" max="7425" width="34.85546875" style="39" customWidth="1"/>
    <col min="7426" max="7426" width="12.28515625" style="39" customWidth="1"/>
    <col min="7427" max="7427" width="8" style="39" customWidth="1"/>
    <col min="7428" max="7428" width="8.28515625" style="39" customWidth="1"/>
    <col min="7429" max="7429" width="10.42578125" style="39" bestFit="1" customWidth="1"/>
    <col min="7430" max="7430" width="17.42578125" style="39" customWidth="1"/>
    <col min="7431" max="7431" width="14.28515625" style="39" customWidth="1"/>
    <col min="7432" max="7678" width="9.140625" style="39"/>
    <col min="7679" max="7679" width="6.42578125" style="39" customWidth="1"/>
    <col min="7680" max="7680" width="7.5703125" style="39" customWidth="1"/>
    <col min="7681" max="7681" width="34.85546875" style="39" customWidth="1"/>
    <col min="7682" max="7682" width="12.28515625" style="39" customWidth="1"/>
    <col min="7683" max="7683" width="8" style="39" customWidth="1"/>
    <col min="7684" max="7684" width="8.28515625" style="39" customWidth="1"/>
    <col min="7685" max="7685" width="10.42578125" style="39" bestFit="1" customWidth="1"/>
    <col min="7686" max="7686" width="17.42578125" style="39" customWidth="1"/>
    <col min="7687" max="7687" width="14.28515625" style="39" customWidth="1"/>
    <col min="7688" max="7934" width="9.140625" style="39"/>
    <col min="7935" max="7935" width="6.42578125" style="39" customWidth="1"/>
    <col min="7936" max="7936" width="7.5703125" style="39" customWidth="1"/>
    <col min="7937" max="7937" width="34.85546875" style="39" customWidth="1"/>
    <col min="7938" max="7938" width="12.28515625" style="39" customWidth="1"/>
    <col min="7939" max="7939" width="8" style="39" customWidth="1"/>
    <col min="7940" max="7940" width="8.28515625" style="39" customWidth="1"/>
    <col min="7941" max="7941" width="10.42578125" style="39" bestFit="1" customWidth="1"/>
    <col min="7942" max="7942" width="17.42578125" style="39" customWidth="1"/>
    <col min="7943" max="7943" width="14.28515625" style="39" customWidth="1"/>
    <col min="7944" max="8190" width="9.140625" style="39"/>
    <col min="8191" max="8191" width="6.42578125" style="39" customWidth="1"/>
    <col min="8192" max="8192" width="7.5703125" style="39" customWidth="1"/>
    <col min="8193" max="8193" width="34.85546875" style="39" customWidth="1"/>
    <col min="8194" max="8194" width="12.28515625" style="39" customWidth="1"/>
    <col min="8195" max="8195" width="8" style="39" customWidth="1"/>
    <col min="8196" max="8196" width="8.28515625" style="39" customWidth="1"/>
    <col min="8197" max="8197" width="10.42578125" style="39" bestFit="1" customWidth="1"/>
    <col min="8198" max="8198" width="17.42578125" style="39" customWidth="1"/>
    <col min="8199" max="8199" width="14.28515625" style="39" customWidth="1"/>
    <col min="8200" max="8446" width="9.140625" style="39"/>
    <col min="8447" max="8447" width="6.42578125" style="39" customWidth="1"/>
    <col min="8448" max="8448" width="7.5703125" style="39" customWidth="1"/>
    <col min="8449" max="8449" width="34.85546875" style="39" customWidth="1"/>
    <col min="8450" max="8450" width="12.28515625" style="39" customWidth="1"/>
    <col min="8451" max="8451" width="8" style="39" customWidth="1"/>
    <col min="8452" max="8452" width="8.28515625" style="39" customWidth="1"/>
    <col min="8453" max="8453" width="10.42578125" style="39" bestFit="1" customWidth="1"/>
    <col min="8454" max="8454" width="17.42578125" style="39" customWidth="1"/>
    <col min="8455" max="8455" width="14.28515625" style="39" customWidth="1"/>
    <col min="8456" max="8702" width="9.140625" style="39"/>
    <col min="8703" max="8703" width="6.42578125" style="39" customWidth="1"/>
    <col min="8704" max="8704" width="7.5703125" style="39" customWidth="1"/>
    <col min="8705" max="8705" width="34.85546875" style="39" customWidth="1"/>
    <col min="8706" max="8706" width="12.28515625" style="39" customWidth="1"/>
    <col min="8707" max="8707" width="8" style="39" customWidth="1"/>
    <col min="8708" max="8708" width="8.28515625" style="39" customWidth="1"/>
    <col min="8709" max="8709" width="10.42578125" style="39" bestFit="1" customWidth="1"/>
    <col min="8710" max="8710" width="17.42578125" style="39" customWidth="1"/>
    <col min="8711" max="8711" width="14.28515625" style="39" customWidth="1"/>
    <col min="8712" max="8958" width="9.140625" style="39"/>
    <col min="8959" max="8959" width="6.42578125" style="39" customWidth="1"/>
    <col min="8960" max="8960" width="7.5703125" style="39" customWidth="1"/>
    <col min="8961" max="8961" width="34.85546875" style="39" customWidth="1"/>
    <col min="8962" max="8962" width="12.28515625" style="39" customWidth="1"/>
    <col min="8963" max="8963" width="8" style="39" customWidth="1"/>
    <col min="8964" max="8964" width="8.28515625" style="39" customWidth="1"/>
    <col min="8965" max="8965" width="10.42578125" style="39" bestFit="1" customWidth="1"/>
    <col min="8966" max="8966" width="17.42578125" style="39" customWidth="1"/>
    <col min="8967" max="8967" width="14.28515625" style="39" customWidth="1"/>
    <col min="8968" max="9214" width="9.140625" style="39"/>
    <col min="9215" max="9215" width="6.42578125" style="39" customWidth="1"/>
    <col min="9216" max="9216" width="7.5703125" style="39" customWidth="1"/>
    <col min="9217" max="9217" width="34.85546875" style="39" customWidth="1"/>
    <col min="9218" max="9218" width="12.28515625" style="39" customWidth="1"/>
    <col min="9219" max="9219" width="8" style="39" customWidth="1"/>
    <col min="9220" max="9220" width="8.28515625" style="39" customWidth="1"/>
    <col min="9221" max="9221" width="10.42578125" style="39" bestFit="1" customWidth="1"/>
    <col min="9222" max="9222" width="17.42578125" style="39" customWidth="1"/>
    <col min="9223" max="9223" width="14.28515625" style="39" customWidth="1"/>
    <col min="9224" max="9470" width="9.140625" style="39"/>
    <col min="9471" max="9471" width="6.42578125" style="39" customWidth="1"/>
    <col min="9472" max="9472" width="7.5703125" style="39" customWidth="1"/>
    <col min="9473" max="9473" width="34.85546875" style="39" customWidth="1"/>
    <col min="9474" max="9474" width="12.28515625" style="39" customWidth="1"/>
    <col min="9475" max="9475" width="8" style="39" customWidth="1"/>
    <col min="9476" max="9476" width="8.28515625" style="39" customWidth="1"/>
    <col min="9477" max="9477" width="10.42578125" style="39" bestFit="1" customWidth="1"/>
    <col min="9478" max="9478" width="17.42578125" style="39" customWidth="1"/>
    <col min="9479" max="9479" width="14.28515625" style="39" customWidth="1"/>
    <col min="9480" max="9726" width="9.140625" style="39"/>
    <col min="9727" max="9727" width="6.42578125" style="39" customWidth="1"/>
    <col min="9728" max="9728" width="7.5703125" style="39" customWidth="1"/>
    <col min="9729" max="9729" width="34.85546875" style="39" customWidth="1"/>
    <col min="9730" max="9730" width="12.28515625" style="39" customWidth="1"/>
    <col min="9731" max="9731" width="8" style="39" customWidth="1"/>
    <col min="9732" max="9732" width="8.28515625" style="39" customWidth="1"/>
    <col min="9733" max="9733" width="10.42578125" style="39" bestFit="1" customWidth="1"/>
    <col min="9734" max="9734" width="17.42578125" style="39" customWidth="1"/>
    <col min="9735" max="9735" width="14.28515625" style="39" customWidth="1"/>
    <col min="9736" max="9982" width="9.140625" style="39"/>
    <col min="9983" max="9983" width="6.42578125" style="39" customWidth="1"/>
    <col min="9984" max="9984" width="7.5703125" style="39" customWidth="1"/>
    <col min="9985" max="9985" width="34.85546875" style="39" customWidth="1"/>
    <col min="9986" max="9986" width="12.28515625" style="39" customWidth="1"/>
    <col min="9987" max="9987" width="8" style="39" customWidth="1"/>
    <col min="9988" max="9988" width="8.28515625" style="39" customWidth="1"/>
    <col min="9989" max="9989" width="10.42578125" style="39" bestFit="1" customWidth="1"/>
    <col min="9990" max="9990" width="17.42578125" style="39" customWidth="1"/>
    <col min="9991" max="9991" width="14.28515625" style="39" customWidth="1"/>
    <col min="9992" max="10238" width="9.140625" style="39"/>
    <col min="10239" max="10239" width="6.42578125" style="39" customWidth="1"/>
    <col min="10240" max="10240" width="7.5703125" style="39" customWidth="1"/>
    <col min="10241" max="10241" width="34.85546875" style="39" customWidth="1"/>
    <col min="10242" max="10242" width="12.28515625" style="39" customWidth="1"/>
    <col min="10243" max="10243" width="8" style="39" customWidth="1"/>
    <col min="10244" max="10244" width="8.28515625" style="39" customWidth="1"/>
    <col min="10245" max="10245" width="10.42578125" style="39" bestFit="1" customWidth="1"/>
    <col min="10246" max="10246" width="17.42578125" style="39" customWidth="1"/>
    <col min="10247" max="10247" width="14.28515625" style="39" customWidth="1"/>
    <col min="10248" max="10494" width="9.140625" style="39"/>
    <col min="10495" max="10495" width="6.42578125" style="39" customWidth="1"/>
    <col min="10496" max="10496" width="7.5703125" style="39" customWidth="1"/>
    <col min="10497" max="10497" width="34.85546875" style="39" customWidth="1"/>
    <col min="10498" max="10498" width="12.28515625" style="39" customWidth="1"/>
    <col min="10499" max="10499" width="8" style="39" customWidth="1"/>
    <col min="10500" max="10500" width="8.28515625" style="39" customWidth="1"/>
    <col min="10501" max="10501" width="10.42578125" style="39" bestFit="1" customWidth="1"/>
    <col min="10502" max="10502" width="17.42578125" style="39" customWidth="1"/>
    <col min="10503" max="10503" width="14.28515625" style="39" customWidth="1"/>
    <col min="10504" max="10750" width="9.140625" style="39"/>
    <col min="10751" max="10751" width="6.42578125" style="39" customWidth="1"/>
    <col min="10752" max="10752" width="7.5703125" style="39" customWidth="1"/>
    <col min="10753" max="10753" width="34.85546875" style="39" customWidth="1"/>
    <col min="10754" max="10754" width="12.28515625" style="39" customWidth="1"/>
    <col min="10755" max="10755" width="8" style="39" customWidth="1"/>
    <col min="10756" max="10756" width="8.28515625" style="39" customWidth="1"/>
    <col min="10757" max="10757" width="10.42578125" style="39" bestFit="1" customWidth="1"/>
    <col min="10758" max="10758" width="17.42578125" style="39" customWidth="1"/>
    <col min="10759" max="10759" width="14.28515625" style="39" customWidth="1"/>
    <col min="10760" max="11006" width="9.140625" style="39"/>
    <col min="11007" max="11007" width="6.42578125" style="39" customWidth="1"/>
    <col min="11008" max="11008" width="7.5703125" style="39" customWidth="1"/>
    <col min="11009" max="11009" width="34.85546875" style="39" customWidth="1"/>
    <col min="11010" max="11010" width="12.28515625" style="39" customWidth="1"/>
    <col min="11011" max="11011" width="8" style="39" customWidth="1"/>
    <col min="11012" max="11012" width="8.28515625" style="39" customWidth="1"/>
    <col min="11013" max="11013" width="10.42578125" style="39" bestFit="1" customWidth="1"/>
    <col min="11014" max="11014" width="17.42578125" style="39" customWidth="1"/>
    <col min="11015" max="11015" width="14.28515625" style="39" customWidth="1"/>
    <col min="11016" max="11262" width="9.140625" style="39"/>
    <col min="11263" max="11263" width="6.42578125" style="39" customWidth="1"/>
    <col min="11264" max="11264" width="7.5703125" style="39" customWidth="1"/>
    <col min="11265" max="11265" width="34.85546875" style="39" customWidth="1"/>
    <col min="11266" max="11266" width="12.28515625" style="39" customWidth="1"/>
    <col min="11267" max="11267" width="8" style="39" customWidth="1"/>
    <col min="11268" max="11268" width="8.28515625" style="39" customWidth="1"/>
    <col min="11269" max="11269" width="10.42578125" style="39" bestFit="1" customWidth="1"/>
    <col min="11270" max="11270" width="17.42578125" style="39" customWidth="1"/>
    <col min="11271" max="11271" width="14.28515625" style="39" customWidth="1"/>
    <col min="11272" max="11518" width="9.140625" style="39"/>
    <col min="11519" max="11519" width="6.42578125" style="39" customWidth="1"/>
    <col min="11520" max="11520" width="7.5703125" style="39" customWidth="1"/>
    <col min="11521" max="11521" width="34.85546875" style="39" customWidth="1"/>
    <col min="11522" max="11522" width="12.28515625" style="39" customWidth="1"/>
    <col min="11523" max="11523" width="8" style="39" customWidth="1"/>
    <col min="11524" max="11524" width="8.28515625" style="39" customWidth="1"/>
    <col min="11525" max="11525" width="10.42578125" style="39" bestFit="1" customWidth="1"/>
    <col min="11526" max="11526" width="17.42578125" style="39" customWidth="1"/>
    <col min="11527" max="11527" width="14.28515625" style="39" customWidth="1"/>
    <col min="11528" max="11774" width="9.140625" style="39"/>
    <col min="11775" max="11775" width="6.42578125" style="39" customWidth="1"/>
    <col min="11776" max="11776" width="7.5703125" style="39" customWidth="1"/>
    <col min="11777" max="11777" width="34.85546875" style="39" customWidth="1"/>
    <col min="11778" max="11778" width="12.28515625" style="39" customWidth="1"/>
    <col min="11779" max="11779" width="8" style="39" customWidth="1"/>
    <col min="11780" max="11780" width="8.28515625" style="39" customWidth="1"/>
    <col min="11781" max="11781" width="10.42578125" style="39" bestFit="1" customWidth="1"/>
    <col min="11782" max="11782" width="17.42578125" style="39" customWidth="1"/>
    <col min="11783" max="11783" width="14.28515625" style="39" customWidth="1"/>
    <col min="11784" max="12030" width="9.140625" style="39"/>
    <col min="12031" max="12031" width="6.42578125" style="39" customWidth="1"/>
    <col min="12032" max="12032" width="7.5703125" style="39" customWidth="1"/>
    <col min="12033" max="12033" width="34.85546875" style="39" customWidth="1"/>
    <col min="12034" max="12034" width="12.28515625" style="39" customWidth="1"/>
    <col min="12035" max="12035" width="8" style="39" customWidth="1"/>
    <col min="12036" max="12036" width="8.28515625" style="39" customWidth="1"/>
    <col min="12037" max="12037" width="10.42578125" style="39" bestFit="1" customWidth="1"/>
    <col min="12038" max="12038" width="17.42578125" style="39" customWidth="1"/>
    <col min="12039" max="12039" width="14.28515625" style="39" customWidth="1"/>
    <col min="12040" max="12286" width="9.140625" style="39"/>
    <col min="12287" max="12287" width="6.42578125" style="39" customWidth="1"/>
    <col min="12288" max="12288" width="7.5703125" style="39" customWidth="1"/>
    <col min="12289" max="12289" width="34.85546875" style="39" customWidth="1"/>
    <col min="12290" max="12290" width="12.28515625" style="39" customWidth="1"/>
    <col min="12291" max="12291" width="8" style="39" customWidth="1"/>
    <col min="12292" max="12292" width="8.28515625" style="39" customWidth="1"/>
    <col min="12293" max="12293" width="10.42578125" style="39" bestFit="1" customWidth="1"/>
    <col min="12294" max="12294" width="17.42578125" style="39" customWidth="1"/>
    <col min="12295" max="12295" width="14.28515625" style="39" customWidth="1"/>
    <col min="12296" max="12542" width="9.140625" style="39"/>
    <col min="12543" max="12543" width="6.42578125" style="39" customWidth="1"/>
    <col min="12544" max="12544" width="7.5703125" style="39" customWidth="1"/>
    <col min="12545" max="12545" width="34.85546875" style="39" customWidth="1"/>
    <col min="12546" max="12546" width="12.28515625" style="39" customWidth="1"/>
    <col min="12547" max="12547" width="8" style="39" customWidth="1"/>
    <col min="12548" max="12548" width="8.28515625" style="39" customWidth="1"/>
    <col min="12549" max="12549" width="10.42578125" style="39" bestFit="1" customWidth="1"/>
    <col min="12550" max="12550" width="17.42578125" style="39" customWidth="1"/>
    <col min="12551" max="12551" width="14.28515625" style="39" customWidth="1"/>
    <col min="12552" max="12798" width="9.140625" style="39"/>
    <col min="12799" max="12799" width="6.42578125" style="39" customWidth="1"/>
    <col min="12800" max="12800" width="7.5703125" style="39" customWidth="1"/>
    <col min="12801" max="12801" width="34.85546875" style="39" customWidth="1"/>
    <col min="12802" max="12802" width="12.28515625" style="39" customWidth="1"/>
    <col min="12803" max="12803" width="8" style="39" customWidth="1"/>
    <col min="12804" max="12804" width="8.28515625" style="39" customWidth="1"/>
    <col min="12805" max="12805" width="10.42578125" style="39" bestFit="1" customWidth="1"/>
    <col min="12806" max="12806" width="17.42578125" style="39" customWidth="1"/>
    <col min="12807" max="12807" width="14.28515625" style="39" customWidth="1"/>
    <col min="12808" max="13054" width="9.140625" style="39"/>
    <col min="13055" max="13055" width="6.42578125" style="39" customWidth="1"/>
    <col min="13056" max="13056" width="7.5703125" style="39" customWidth="1"/>
    <col min="13057" max="13057" width="34.85546875" style="39" customWidth="1"/>
    <col min="13058" max="13058" width="12.28515625" style="39" customWidth="1"/>
    <col min="13059" max="13059" width="8" style="39" customWidth="1"/>
    <col min="13060" max="13060" width="8.28515625" style="39" customWidth="1"/>
    <col min="13061" max="13061" width="10.42578125" style="39" bestFit="1" customWidth="1"/>
    <col min="13062" max="13062" width="17.42578125" style="39" customWidth="1"/>
    <col min="13063" max="13063" width="14.28515625" style="39" customWidth="1"/>
    <col min="13064" max="13310" width="9.140625" style="39"/>
    <col min="13311" max="13311" width="6.42578125" style="39" customWidth="1"/>
    <col min="13312" max="13312" width="7.5703125" style="39" customWidth="1"/>
    <col min="13313" max="13313" width="34.85546875" style="39" customWidth="1"/>
    <col min="13314" max="13314" width="12.28515625" style="39" customWidth="1"/>
    <col min="13315" max="13315" width="8" style="39" customWidth="1"/>
    <col min="13316" max="13316" width="8.28515625" style="39" customWidth="1"/>
    <col min="13317" max="13317" width="10.42578125" style="39" bestFit="1" customWidth="1"/>
    <col min="13318" max="13318" width="17.42578125" style="39" customWidth="1"/>
    <col min="13319" max="13319" width="14.28515625" style="39" customWidth="1"/>
    <col min="13320" max="13566" width="9.140625" style="39"/>
    <col min="13567" max="13567" width="6.42578125" style="39" customWidth="1"/>
    <col min="13568" max="13568" width="7.5703125" style="39" customWidth="1"/>
    <col min="13569" max="13569" width="34.85546875" style="39" customWidth="1"/>
    <col min="13570" max="13570" width="12.28515625" style="39" customWidth="1"/>
    <col min="13571" max="13571" width="8" style="39" customWidth="1"/>
    <col min="13572" max="13572" width="8.28515625" style="39" customWidth="1"/>
    <col min="13573" max="13573" width="10.42578125" style="39" bestFit="1" customWidth="1"/>
    <col min="13574" max="13574" width="17.42578125" style="39" customWidth="1"/>
    <col min="13575" max="13575" width="14.28515625" style="39" customWidth="1"/>
    <col min="13576" max="13822" width="9.140625" style="39"/>
    <col min="13823" max="13823" width="6.42578125" style="39" customWidth="1"/>
    <col min="13824" max="13824" width="7.5703125" style="39" customWidth="1"/>
    <col min="13825" max="13825" width="34.85546875" style="39" customWidth="1"/>
    <col min="13826" max="13826" width="12.28515625" style="39" customWidth="1"/>
    <col min="13827" max="13827" width="8" style="39" customWidth="1"/>
    <col min="13828" max="13828" width="8.28515625" style="39" customWidth="1"/>
    <col min="13829" max="13829" width="10.42578125" style="39" bestFit="1" customWidth="1"/>
    <col min="13830" max="13830" width="17.42578125" style="39" customWidth="1"/>
    <col min="13831" max="13831" width="14.28515625" style="39" customWidth="1"/>
    <col min="13832" max="14078" width="9.140625" style="39"/>
    <col min="14079" max="14079" width="6.42578125" style="39" customWidth="1"/>
    <col min="14080" max="14080" width="7.5703125" style="39" customWidth="1"/>
    <col min="14081" max="14081" width="34.85546875" style="39" customWidth="1"/>
    <col min="14082" max="14082" width="12.28515625" style="39" customWidth="1"/>
    <col min="14083" max="14083" width="8" style="39" customWidth="1"/>
    <col min="14084" max="14084" width="8.28515625" style="39" customWidth="1"/>
    <col min="14085" max="14085" width="10.42578125" style="39" bestFit="1" customWidth="1"/>
    <col min="14086" max="14086" width="17.42578125" style="39" customWidth="1"/>
    <col min="14087" max="14087" width="14.28515625" style="39" customWidth="1"/>
    <col min="14088" max="14334" width="9.140625" style="39"/>
    <col min="14335" max="14335" width="6.42578125" style="39" customWidth="1"/>
    <col min="14336" max="14336" width="7.5703125" style="39" customWidth="1"/>
    <col min="14337" max="14337" width="34.85546875" style="39" customWidth="1"/>
    <col min="14338" max="14338" width="12.28515625" style="39" customWidth="1"/>
    <col min="14339" max="14339" width="8" style="39" customWidth="1"/>
    <col min="14340" max="14340" width="8.28515625" style="39" customWidth="1"/>
    <col min="14341" max="14341" width="10.42578125" style="39" bestFit="1" customWidth="1"/>
    <col min="14342" max="14342" width="17.42578125" style="39" customWidth="1"/>
    <col min="14343" max="14343" width="14.28515625" style="39" customWidth="1"/>
    <col min="14344" max="14590" width="9.140625" style="39"/>
    <col min="14591" max="14591" width="6.42578125" style="39" customWidth="1"/>
    <col min="14592" max="14592" width="7.5703125" style="39" customWidth="1"/>
    <col min="14593" max="14593" width="34.85546875" style="39" customWidth="1"/>
    <col min="14594" max="14594" width="12.28515625" style="39" customWidth="1"/>
    <col min="14595" max="14595" width="8" style="39" customWidth="1"/>
    <col min="14596" max="14596" width="8.28515625" style="39" customWidth="1"/>
    <col min="14597" max="14597" width="10.42578125" style="39" bestFit="1" customWidth="1"/>
    <col min="14598" max="14598" width="17.42578125" style="39" customWidth="1"/>
    <col min="14599" max="14599" width="14.28515625" style="39" customWidth="1"/>
    <col min="14600" max="14846" width="9.140625" style="39"/>
    <col min="14847" max="14847" width="6.42578125" style="39" customWidth="1"/>
    <col min="14848" max="14848" width="7.5703125" style="39" customWidth="1"/>
    <col min="14849" max="14849" width="34.85546875" style="39" customWidth="1"/>
    <col min="14850" max="14850" width="12.28515625" style="39" customWidth="1"/>
    <col min="14851" max="14851" width="8" style="39" customWidth="1"/>
    <col min="14852" max="14852" width="8.28515625" style="39" customWidth="1"/>
    <col min="14853" max="14853" width="10.42578125" style="39" bestFit="1" customWidth="1"/>
    <col min="14854" max="14854" width="17.42578125" style="39" customWidth="1"/>
    <col min="14855" max="14855" width="14.28515625" style="39" customWidth="1"/>
    <col min="14856" max="15102" width="9.140625" style="39"/>
    <col min="15103" max="15103" width="6.42578125" style="39" customWidth="1"/>
    <col min="15104" max="15104" width="7.5703125" style="39" customWidth="1"/>
    <col min="15105" max="15105" width="34.85546875" style="39" customWidth="1"/>
    <col min="15106" max="15106" width="12.28515625" style="39" customWidth="1"/>
    <col min="15107" max="15107" width="8" style="39" customWidth="1"/>
    <col min="15108" max="15108" width="8.28515625" style="39" customWidth="1"/>
    <col min="15109" max="15109" width="10.42578125" style="39" bestFit="1" customWidth="1"/>
    <col min="15110" max="15110" width="17.42578125" style="39" customWidth="1"/>
    <col min="15111" max="15111" width="14.28515625" style="39" customWidth="1"/>
    <col min="15112" max="15358" width="9.140625" style="39"/>
    <col min="15359" max="15359" width="6.42578125" style="39" customWidth="1"/>
    <col min="15360" max="15360" width="7.5703125" style="39" customWidth="1"/>
    <col min="15361" max="15361" width="34.85546875" style="39" customWidth="1"/>
    <col min="15362" max="15362" width="12.28515625" style="39" customWidth="1"/>
    <col min="15363" max="15363" width="8" style="39" customWidth="1"/>
    <col min="15364" max="15364" width="8.28515625" style="39" customWidth="1"/>
    <col min="15365" max="15365" width="10.42578125" style="39" bestFit="1" customWidth="1"/>
    <col min="15366" max="15366" width="17.42578125" style="39" customWidth="1"/>
    <col min="15367" max="15367" width="14.28515625" style="39" customWidth="1"/>
    <col min="15368" max="15614" width="9.140625" style="39"/>
    <col min="15615" max="15615" width="6.42578125" style="39" customWidth="1"/>
    <col min="15616" max="15616" width="7.5703125" style="39" customWidth="1"/>
    <col min="15617" max="15617" width="34.85546875" style="39" customWidth="1"/>
    <col min="15618" max="15618" width="12.28515625" style="39" customWidth="1"/>
    <col min="15619" max="15619" width="8" style="39" customWidth="1"/>
    <col min="15620" max="15620" width="8.28515625" style="39" customWidth="1"/>
    <col min="15621" max="15621" width="10.42578125" style="39" bestFit="1" customWidth="1"/>
    <col min="15622" max="15622" width="17.42578125" style="39" customWidth="1"/>
    <col min="15623" max="15623" width="14.28515625" style="39" customWidth="1"/>
    <col min="15624" max="15870" width="9.140625" style="39"/>
    <col min="15871" max="15871" width="6.42578125" style="39" customWidth="1"/>
    <col min="15872" max="15872" width="7.5703125" style="39" customWidth="1"/>
    <col min="15873" max="15873" width="34.85546875" style="39" customWidth="1"/>
    <col min="15874" max="15874" width="12.28515625" style="39" customWidth="1"/>
    <col min="15875" max="15875" width="8" style="39" customWidth="1"/>
    <col min="15876" max="15876" width="8.28515625" style="39" customWidth="1"/>
    <col min="15877" max="15877" width="10.42578125" style="39" bestFit="1" customWidth="1"/>
    <col min="15878" max="15878" width="17.42578125" style="39" customWidth="1"/>
    <col min="15879" max="15879" width="14.28515625" style="39" customWidth="1"/>
    <col min="15880" max="16126" width="9.140625" style="39"/>
    <col min="16127" max="16127" width="6.42578125" style="39" customWidth="1"/>
    <col min="16128" max="16128" width="7.5703125" style="39" customWidth="1"/>
    <col min="16129" max="16129" width="34.85546875" style="39" customWidth="1"/>
    <col min="16130" max="16130" width="12.28515625" style="39" customWidth="1"/>
    <col min="16131" max="16131" width="8" style="39" customWidth="1"/>
    <col min="16132" max="16132" width="8.28515625" style="39" customWidth="1"/>
    <col min="16133" max="16133" width="10.42578125" style="39" bestFit="1" customWidth="1"/>
    <col min="16134" max="16134" width="17.42578125" style="39" customWidth="1"/>
    <col min="16135" max="16135" width="14.28515625" style="39" customWidth="1"/>
    <col min="16136" max="16384" width="9.140625" style="39"/>
  </cols>
  <sheetData>
    <row r="1" spans="1:10" ht="17.25" x14ac:dyDescent="0.3">
      <c r="A1" s="190" t="s">
        <v>150</v>
      </c>
      <c r="B1" s="190"/>
      <c r="C1" s="190"/>
      <c r="D1" s="190"/>
      <c r="E1" s="190"/>
      <c r="F1" s="155"/>
      <c r="G1" s="156"/>
    </row>
    <row r="2" spans="1:10" ht="12" customHeight="1" x14ac:dyDescent="0.35">
      <c r="F2" s="154"/>
      <c r="G2" s="54"/>
    </row>
    <row r="3" spans="1:10" x14ac:dyDescent="0.3">
      <c r="B3" s="145"/>
      <c r="C3" s="145"/>
      <c r="D3" s="145"/>
      <c r="E3" s="146"/>
      <c r="F3" s="146" t="s">
        <v>44</v>
      </c>
      <c r="G3" s="157"/>
    </row>
    <row r="4" spans="1:10" ht="57" customHeight="1" x14ac:dyDescent="0.3">
      <c r="A4" s="11" t="s">
        <v>11</v>
      </c>
      <c r="B4" s="11" t="s">
        <v>45</v>
      </c>
      <c r="C4" s="11" t="s">
        <v>46</v>
      </c>
      <c r="D4" s="11" t="s">
        <v>72</v>
      </c>
      <c r="E4" s="11" t="s">
        <v>73</v>
      </c>
      <c r="F4" s="11" t="s">
        <v>47</v>
      </c>
      <c r="G4" s="158"/>
    </row>
    <row r="5" spans="1:10" x14ac:dyDescent="0.3">
      <c r="A5" s="147">
        <v>1</v>
      </c>
      <c r="B5" s="17">
        <v>2</v>
      </c>
      <c r="C5" s="148">
        <v>3</v>
      </c>
      <c r="D5" s="17">
        <v>4</v>
      </c>
      <c r="E5" s="148">
        <v>7</v>
      </c>
      <c r="F5" s="149">
        <v>8</v>
      </c>
      <c r="G5" s="146"/>
      <c r="H5" s="159"/>
      <c r="I5" s="160"/>
      <c r="J5" s="161"/>
    </row>
    <row r="6" spans="1:10" ht="18" customHeight="1" x14ac:dyDescent="0.3">
      <c r="A6" s="11"/>
      <c r="B6" s="11"/>
      <c r="C6" s="14" t="s">
        <v>48</v>
      </c>
      <c r="D6" s="14"/>
      <c r="E6" s="14"/>
      <c r="F6" s="14"/>
      <c r="G6" s="146"/>
      <c r="H6" s="159"/>
      <c r="I6" s="160"/>
      <c r="J6" s="161"/>
    </row>
    <row r="7" spans="1:10" ht="33.75" customHeight="1" x14ac:dyDescent="0.3">
      <c r="A7" s="11"/>
      <c r="B7" s="11"/>
      <c r="C7" s="14" t="s">
        <v>49</v>
      </c>
      <c r="D7" s="14"/>
      <c r="E7" s="14"/>
      <c r="F7" s="14"/>
      <c r="G7" s="146"/>
      <c r="H7" s="191"/>
      <c r="I7" s="191"/>
      <c r="J7" s="191"/>
    </row>
    <row r="8" spans="1:10" ht="33" customHeight="1" x14ac:dyDescent="0.3">
      <c r="A8" s="11">
        <v>1</v>
      </c>
      <c r="B8" s="14" t="s">
        <v>50</v>
      </c>
      <c r="C8" s="14" t="s">
        <v>51</v>
      </c>
      <c r="D8" s="150">
        <v>84082.2</v>
      </c>
      <c r="E8" s="150"/>
      <c r="F8" s="150">
        <v>84082.2</v>
      </c>
      <c r="G8" s="146"/>
      <c r="H8" s="162"/>
      <c r="I8" s="162"/>
      <c r="J8" s="162"/>
    </row>
    <row r="9" spans="1:10" ht="46.5" customHeight="1" x14ac:dyDescent="0.3">
      <c r="A9" s="11">
        <v>2</v>
      </c>
      <c r="B9" s="14" t="s">
        <v>52</v>
      </c>
      <c r="C9" s="14" t="s">
        <v>53</v>
      </c>
      <c r="D9" s="150">
        <v>6913.5</v>
      </c>
      <c r="E9" s="150"/>
      <c r="F9" s="150">
        <v>6913.5</v>
      </c>
      <c r="G9" s="146"/>
    </row>
    <row r="10" spans="1:10" ht="18.75" customHeight="1" x14ac:dyDescent="0.3">
      <c r="A10" s="11"/>
      <c r="B10" s="11"/>
      <c r="C10" s="14" t="s">
        <v>54</v>
      </c>
      <c r="D10" s="150">
        <v>90995.6</v>
      </c>
      <c r="E10" s="150"/>
      <c r="F10" s="150">
        <v>90995.6</v>
      </c>
      <c r="G10" s="146"/>
    </row>
    <row r="11" spans="1:10" ht="18.75" customHeight="1" x14ac:dyDescent="0.3">
      <c r="A11" s="11"/>
      <c r="B11" s="11"/>
      <c r="C11" s="14" t="s">
        <v>55</v>
      </c>
      <c r="D11" s="150"/>
      <c r="E11" s="150"/>
      <c r="F11" s="150"/>
    </row>
    <row r="12" spans="1:10" ht="31.5" customHeight="1" x14ac:dyDescent="0.3">
      <c r="A12" s="11">
        <v>1</v>
      </c>
      <c r="B12" s="11"/>
      <c r="C12" s="14" t="s">
        <v>56</v>
      </c>
      <c r="D12" s="150">
        <v>2547.9</v>
      </c>
      <c r="E12" s="150"/>
      <c r="F12" s="150">
        <v>2547.9</v>
      </c>
    </row>
    <row r="13" spans="1:10" ht="18.75" customHeight="1" x14ac:dyDescent="0.3">
      <c r="A13" s="11"/>
      <c r="B13" s="11"/>
      <c r="C13" s="14" t="s">
        <v>57</v>
      </c>
      <c r="D13" s="150">
        <v>93543.5</v>
      </c>
      <c r="E13" s="150"/>
      <c r="F13" s="150">
        <v>93543.5</v>
      </c>
    </row>
    <row r="14" spans="1:10" ht="18.75" customHeight="1" x14ac:dyDescent="0.3">
      <c r="A14" s="11"/>
      <c r="B14" s="11"/>
      <c r="C14" s="14" t="s">
        <v>58</v>
      </c>
      <c r="D14" s="150"/>
      <c r="E14" s="150"/>
      <c r="F14" s="150"/>
    </row>
    <row r="15" spans="1:10" ht="18.75" customHeight="1" x14ac:dyDescent="0.3">
      <c r="A15" s="11"/>
      <c r="B15" s="11"/>
      <c r="C15" s="14" t="s">
        <v>59</v>
      </c>
      <c r="D15" s="150"/>
      <c r="E15" s="150"/>
      <c r="F15" s="150"/>
    </row>
    <row r="16" spans="1:10" ht="18.75" customHeight="1" x14ac:dyDescent="0.3">
      <c r="A16" s="11">
        <v>1</v>
      </c>
      <c r="B16" s="11"/>
      <c r="C16" s="14" t="s">
        <v>60</v>
      </c>
      <c r="D16" s="150">
        <v>935.4</v>
      </c>
      <c r="E16" s="150"/>
      <c r="F16" s="150">
        <v>935.4</v>
      </c>
      <c r="G16" s="54"/>
    </row>
    <row r="17" spans="1:7" ht="31.5" customHeight="1" x14ac:dyDescent="0.3">
      <c r="A17" s="11">
        <v>2</v>
      </c>
      <c r="B17" s="11"/>
      <c r="C17" s="14" t="s">
        <v>61</v>
      </c>
      <c r="D17" s="150">
        <v>935.4</v>
      </c>
      <c r="E17" s="150"/>
      <c r="F17" s="150">
        <v>935.4</v>
      </c>
      <c r="G17" s="54"/>
    </row>
    <row r="18" spans="1:7" ht="46.5" customHeight="1" x14ac:dyDescent="0.3">
      <c r="A18" s="11">
        <v>3</v>
      </c>
      <c r="B18" s="11"/>
      <c r="C18" s="14" t="s">
        <v>62</v>
      </c>
      <c r="D18" s="150">
        <v>140.30000000000001</v>
      </c>
      <c r="E18" s="150"/>
      <c r="F18" s="150">
        <v>140.30000000000001</v>
      </c>
    </row>
    <row r="19" spans="1:7" ht="18.75" customHeight="1" x14ac:dyDescent="0.3">
      <c r="A19" s="11"/>
      <c r="B19" s="11"/>
      <c r="C19" s="14" t="s">
        <v>63</v>
      </c>
      <c r="D19" s="150">
        <v>2011.2</v>
      </c>
      <c r="E19" s="150"/>
      <c r="F19" s="150">
        <v>2011.2</v>
      </c>
      <c r="G19" s="163"/>
    </row>
    <row r="20" spans="1:7" ht="18.75" customHeight="1" x14ac:dyDescent="0.3">
      <c r="A20" s="11"/>
      <c r="B20" s="11"/>
      <c r="C20" s="14" t="s">
        <v>64</v>
      </c>
      <c r="D20" s="150">
        <v>95554.7</v>
      </c>
      <c r="E20" s="150"/>
      <c r="F20" s="150">
        <v>95554.7</v>
      </c>
      <c r="G20" s="54"/>
    </row>
    <row r="21" spans="1:7" ht="18.75" customHeight="1" x14ac:dyDescent="0.3">
      <c r="A21" s="11"/>
      <c r="B21" s="11"/>
      <c r="C21" s="14" t="s">
        <v>65</v>
      </c>
      <c r="D21" s="150"/>
      <c r="E21" s="150"/>
      <c r="F21" s="150"/>
    </row>
    <row r="22" spans="1:7" ht="18.75" customHeight="1" x14ac:dyDescent="0.3">
      <c r="A22" s="11">
        <v>1</v>
      </c>
      <c r="B22" s="11"/>
      <c r="C22" s="14" t="s">
        <v>66</v>
      </c>
      <c r="D22" s="150"/>
      <c r="E22" s="150">
        <v>1720</v>
      </c>
      <c r="F22" s="150">
        <v>1720</v>
      </c>
    </row>
    <row r="23" spans="1:7" ht="18.75" customHeight="1" x14ac:dyDescent="0.3">
      <c r="A23" s="11">
        <v>2</v>
      </c>
      <c r="B23" s="11"/>
      <c r="C23" s="14" t="s">
        <v>67</v>
      </c>
      <c r="D23" s="150"/>
      <c r="E23" s="150">
        <v>573.29999999999995</v>
      </c>
      <c r="F23" s="150">
        <v>573.29999999999995</v>
      </c>
    </row>
    <row r="24" spans="1:7" ht="18.75" customHeight="1" x14ac:dyDescent="0.3">
      <c r="A24" s="11"/>
      <c r="B24" s="11"/>
      <c r="C24" s="14" t="s">
        <v>74</v>
      </c>
      <c r="D24" s="150"/>
      <c r="E24" s="150">
        <v>2293.3000000000002</v>
      </c>
      <c r="F24" s="150">
        <v>2293.3000000000002</v>
      </c>
    </row>
    <row r="25" spans="1:7" ht="18.75" customHeight="1" x14ac:dyDescent="0.3">
      <c r="A25" s="11"/>
      <c r="B25" s="11"/>
      <c r="C25" s="14" t="s">
        <v>68</v>
      </c>
      <c r="D25" s="150">
        <v>95554.7</v>
      </c>
      <c r="E25" s="150">
        <v>2293.3000000000002</v>
      </c>
      <c r="F25" s="150">
        <v>97848.02</v>
      </c>
    </row>
    <row r="26" spans="1:7" ht="18.75" customHeight="1" x14ac:dyDescent="0.3">
      <c r="A26" s="11"/>
      <c r="B26" s="11"/>
      <c r="C26" s="14" t="s">
        <v>69</v>
      </c>
      <c r="D26" s="150">
        <v>5733.3</v>
      </c>
      <c r="E26" s="150">
        <v>68.8</v>
      </c>
      <c r="F26" s="150">
        <v>5802</v>
      </c>
    </row>
    <row r="27" spans="1:7" ht="18.75" customHeight="1" x14ac:dyDescent="0.3">
      <c r="A27" s="11">
        <v>1</v>
      </c>
      <c r="B27" s="11"/>
      <c r="C27" s="14" t="s">
        <v>70</v>
      </c>
      <c r="D27" s="150">
        <v>101288</v>
      </c>
      <c r="E27" s="150">
        <v>2362.1</v>
      </c>
      <c r="F27" s="150">
        <v>103650</v>
      </c>
    </row>
    <row r="28" spans="1:7" ht="18.75" customHeight="1" x14ac:dyDescent="0.3">
      <c r="A28" s="11"/>
      <c r="B28" s="11"/>
      <c r="C28" s="14" t="s">
        <v>71</v>
      </c>
      <c r="D28" s="150">
        <v>20257.599999999999</v>
      </c>
      <c r="E28" s="150">
        <v>472.4</v>
      </c>
      <c r="F28" s="150">
        <v>20730</v>
      </c>
    </row>
    <row r="29" spans="1:7" s="165" customFormat="1" ht="18.75" customHeight="1" x14ac:dyDescent="0.25">
      <c r="A29" s="151"/>
      <c r="B29" s="151"/>
      <c r="C29" s="152" t="s">
        <v>31</v>
      </c>
      <c r="D29" s="153">
        <v>121545.60000000001</v>
      </c>
      <c r="E29" s="153">
        <v>2834.5</v>
      </c>
      <c r="F29" s="153">
        <v>124380</v>
      </c>
      <c r="G29" s="164"/>
    </row>
    <row r="30" spans="1:7" x14ac:dyDescent="0.3">
      <c r="F30" s="166"/>
    </row>
    <row r="34" spans="1:6" x14ac:dyDescent="0.3">
      <c r="C34" s="165"/>
      <c r="D34" s="165"/>
    </row>
    <row r="45" spans="1:6" x14ac:dyDescent="0.3">
      <c r="A45" s="167"/>
      <c r="B45" s="168"/>
      <c r="C45" s="165"/>
    </row>
    <row r="46" spans="1:6" x14ac:dyDescent="0.3">
      <c r="A46" s="167"/>
      <c r="B46" s="168"/>
      <c r="F46" s="169"/>
    </row>
    <row r="47" spans="1:6" x14ac:dyDescent="0.3">
      <c r="A47" s="167"/>
      <c r="B47" s="168"/>
      <c r="C47" s="165"/>
      <c r="F47" s="170"/>
    </row>
    <row r="48" spans="1:6" x14ac:dyDescent="0.3">
      <c r="A48" s="167"/>
      <c r="B48" s="168"/>
      <c r="C48" s="165"/>
      <c r="E48" s="55"/>
      <c r="F48" s="55"/>
    </row>
    <row r="49" spans="1:10" x14ac:dyDescent="0.3">
      <c r="A49" s="146"/>
      <c r="B49" s="146"/>
      <c r="C49" s="165"/>
      <c r="D49" s="146"/>
      <c r="E49" s="146"/>
      <c r="F49" s="146"/>
    </row>
    <row r="50" spans="1:10" x14ac:dyDescent="0.3">
      <c r="A50" s="146"/>
      <c r="B50" s="146"/>
      <c r="C50" s="165"/>
      <c r="D50" s="146"/>
      <c r="E50" s="146"/>
      <c r="F50" s="146"/>
    </row>
    <row r="51" spans="1:10" x14ac:dyDescent="0.3">
      <c r="A51" s="146"/>
      <c r="B51" s="146"/>
      <c r="C51" s="165"/>
      <c r="D51" s="146"/>
      <c r="E51" s="146"/>
      <c r="F51" s="146"/>
    </row>
    <row r="52" spans="1:10" x14ac:dyDescent="0.3">
      <c r="A52" s="146"/>
      <c r="B52" s="146"/>
      <c r="C52" s="165"/>
      <c r="D52" s="146"/>
      <c r="E52" s="146"/>
      <c r="F52" s="146"/>
    </row>
    <row r="53" spans="1:10" ht="20.25" x14ac:dyDescent="0.35">
      <c r="C53" s="154"/>
      <c r="D53" s="171"/>
      <c r="G53" s="157"/>
    </row>
    <row r="56" spans="1:10" ht="17.25" x14ac:dyDescent="0.3">
      <c r="A56" s="172"/>
      <c r="B56" s="172"/>
      <c r="C56" s="172"/>
      <c r="D56" s="172"/>
      <c r="E56" s="173"/>
      <c r="F56" s="174"/>
      <c r="G56" s="155"/>
    </row>
    <row r="57" spans="1:10" ht="17.25" x14ac:dyDescent="0.3">
      <c r="A57" s="165"/>
      <c r="B57" s="165"/>
      <c r="C57" s="165"/>
      <c r="D57" s="165"/>
      <c r="E57" s="165"/>
      <c r="F57" s="165"/>
      <c r="G57" s="155"/>
    </row>
    <row r="58" spans="1:10" x14ac:dyDescent="0.3">
      <c r="A58" s="165"/>
      <c r="B58" s="165"/>
      <c r="C58" s="165"/>
      <c r="D58" s="165"/>
      <c r="E58" s="165"/>
      <c r="F58" s="165"/>
      <c r="G58" s="156"/>
      <c r="H58" s="159"/>
      <c r="I58" s="160"/>
      <c r="J58" s="161"/>
    </row>
    <row r="59" spans="1:10" x14ac:dyDescent="0.3">
      <c r="A59" s="175"/>
      <c r="B59" s="175"/>
      <c r="C59" s="175"/>
      <c r="D59" s="175"/>
      <c r="E59" s="175"/>
      <c r="F59" s="175"/>
      <c r="H59" s="159"/>
      <c r="I59" s="160"/>
      <c r="J59" s="161"/>
    </row>
    <row r="60" spans="1:10" ht="17.25" x14ac:dyDescent="0.3">
      <c r="A60" s="169"/>
      <c r="B60" s="169"/>
      <c r="C60" s="176"/>
      <c r="D60" s="175"/>
      <c r="E60" s="175"/>
      <c r="F60" s="175"/>
      <c r="G60" s="155"/>
      <c r="H60" s="191"/>
      <c r="I60" s="191"/>
      <c r="J60" s="191"/>
    </row>
    <row r="61" spans="1:10" ht="17.25" x14ac:dyDescent="0.3">
      <c r="A61" s="175"/>
      <c r="B61" s="175"/>
      <c r="C61" s="175"/>
      <c r="D61" s="175"/>
      <c r="E61" s="175"/>
      <c r="F61" s="175"/>
      <c r="G61" s="155"/>
      <c r="H61" s="162"/>
      <c r="I61" s="162"/>
      <c r="J61" s="162"/>
    </row>
    <row r="62" spans="1:10" ht="17.25" x14ac:dyDescent="0.3">
      <c r="A62" s="169"/>
      <c r="B62" s="169"/>
      <c r="C62" s="176"/>
      <c r="D62" s="175"/>
      <c r="E62" s="175"/>
      <c r="F62" s="175"/>
      <c r="G62" s="155"/>
      <c r="H62" s="162"/>
      <c r="I62" s="162"/>
      <c r="J62" s="162"/>
    </row>
    <row r="63" spans="1:10" ht="17.25" x14ac:dyDescent="0.3">
      <c r="A63" s="175"/>
      <c r="B63" s="175"/>
      <c r="C63" s="175"/>
      <c r="D63" s="175"/>
      <c r="E63" s="175"/>
      <c r="F63" s="175"/>
      <c r="G63" s="155"/>
      <c r="H63" s="162"/>
      <c r="I63" s="162"/>
      <c r="J63" s="162"/>
    </row>
    <row r="64" spans="1:10" x14ac:dyDescent="0.3">
      <c r="A64" s="165"/>
      <c r="B64" s="165"/>
      <c r="C64" s="165"/>
      <c r="D64" s="165"/>
      <c r="E64" s="165"/>
      <c r="F64" s="165"/>
      <c r="G64" s="156"/>
    </row>
    <row r="66" spans="1:6" x14ac:dyDescent="0.3">
      <c r="A66" s="165"/>
      <c r="B66" s="165"/>
      <c r="C66" s="165"/>
      <c r="D66" s="165"/>
      <c r="E66" s="165"/>
      <c r="F66" s="165"/>
    </row>
    <row r="67" spans="1:6" x14ac:dyDescent="0.3">
      <c r="A67" s="165"/>
      <c r="B67" s="165"/>
      <c r="C67" s="165"/>
      <c r="D67" s="165"/>
      <c r="E67" s="165"/>
      <c r="F67" s="165"/>
    </row>
    <row r="68" spans="1:6" x14ac:dyDescent="0.3">
      <c r="A68" s="165"/>
      <c r="B68" s="165"/>
      <c r="C68" s="165"/>
      <c r="D68" s="165"/>
      <c r="E68" s="165"/>
      <c r="F68" s="165"/>
    </row>
    <row r="70" spans="1:6" x14ac:dyDescent="0.3">
      <c r="A70" s="177"/>
      <c r="B70" s="177"/>
      <c r="C70" s="177"/>
      <c r="D70" s="177"/>
      <c r="E70" s="177"/>
    </row>
    <row r="72" spans="1:6" x14ac:dyDescent="0.3">
      <c r="A72" s="165"/>
      <c r="B72" s="165"/>
      <c r="C72" s="165"/>
      <c r="D72" s="165"/>
      <c r="E72" s="165"/>
    </row>
    <row r="73" spans="1:6" x14ac:dyDescent="0.3">
      <c r="A73" s="165"/>
      <c r="B73" s="165"/>
      <c r="C73" s="165"/>
      <c r="D73" s="165"/>
      <c r="E73" s="165"/>
    </row>
    <row r="74" spans="1:6" x14ac:dyDescent="0.3">
      <c r="A74" s="165"/>
      <c r="B74" s="165"/>
      <c r="C74" s="165"/>
      <c r="D74" s="178"/>
      <c r="E74" s="179"/>
      <c r="F74" s="179"/>
    </row>
    <row r="76" spans="1:6" x14ac:dyDescent="0.3">
      <c r="A76" s="179"/>
      <c r="B76" s="179"/>
      <c r="C76" s="179"/>
    </row>
    <row r="77" spans="1:6" x14ac:dyDescent="0.3">
      <c r="D77" s="179"/>
      <c r="E77" s="179"/>
      <c r="F77" s="55"/>
    </row>
    <row r="79" spans="1:6" x14ac:dyDescent="0.3">
      <c r="A79" s="180"/>
    </row>
    <row r="80" spans="1:6" x14ac:dyDescent="0.3">
      <c r="A80" s="180"/>
    </row>
    <row r="81" spans="1:6" x14ac:dyDescent="0.3">
      <c r="C81" s="165"/>
      <c r="D81" s="55"/>
    </row>
    <row r="83" spans="1:6" x14ac:dyDescent="0.3">
      <c r="A83" s="165"/>
      <c r="B83" s="165"/>
      <c r="C83" s="165"/>
      <c r="D83" s="165"/>
      <c r="E83" s="165"/>
      <c r="F83" s="165"/>
    </row>
    <row r="85" spans="1:6" x14ac:dyDescent="0.3">
      <c r="C85" s="165"/>
      <c r="D85" s="165"/>
    </row>
  </sheetData>
  <mergeCells count="3">
    <mergeCell ref="A1:E1"/>
    <mergeCell ref="H7:J7"/>
    <mergeCell ref="H60:J60"/>
  </mergeCells>
  <pageMargins left="0.44" right="0.32" top="0.31496062992125984" bottom="0.31496062992125984" header="0.31496062992125984" footer="0.31496062992125984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>
      <selection activeCell="C9" sqref="C9"/>
    </sheetView>
  </sheetViews>
  <sheetFormatPr defaultRowHeight="15" x14ac:dyDescent="0.25"/>
  <cols>
    <col min="1" max="1" width="5.140625" style="129" customWidth="1"/>
    <col min="2" max="2" width="6" style="128" customWidth="1"/>
    <col min="3" max="3" width="26.28515625" style="129" customWidth="1"/>
    <col min="4" max="4" width="18.42578125" style="130" customWidth="1"/>
    <col min="5" max="16384" width="9.140625" style="129"/>
  </cols>
  <sheetData>
    <row r="2" spans="1:4" ht="18" x14ac:dyDescent="0.25">
      <c r="A2" s="127" t="s">
        <v>131</v>
      </c>
    </row>
    <row r="3" spans="1:4" x14ac:dyDescent="0.25">
      <c r="A3" s="192" t="s">
        <v>132</v>
      </c>
      <c r="B3" s="192"/>
      <c r="C3" s="192"/>
      <c r="D3" s="192"/>
    </row>
    <row r="4" spans="1:4" x14ac:dyDescent="0.25">
      <c r="A4" s="131"/>
      <c r="B4" s="131"/>
      <c r="C4" s="192" t="s">
        <v>133</v>
      </c>
      <c r="D4" s="192"/>
    </row>
    <row r="5" spans="1:4" ht="15.75" thickBot="1" x14ac:dyDescent="0.3"/>
    <row r="6" spans="1:4" ht="33.75" thickBot="1" x14ac:dyDescent="0.3">
      <c r="B6" s="132"/>
      <c r="C6" s="133" t="s">
        <v>134</v>
      </c>
      <c r="D6" s="133" t="s">
        <v>135</v>
      </c>
    </row>
    <row r="7" spans="1:4" ht="16.5" x14ac:dyDescent="0.25">
      <c r="B7" s="134">
        <v>1</v>
      </c>
      <c r="C7" s="135" t="s">
        <v>136</v>
      </c>
      <c r="D7" s="136">
        <v>1</v>
      </c>
    </row>
    <row r="8" spans="1:4" ht="16.5" x14ac:dyDescent="0.25">
      <c r="B8" s="137">
        <v>2</v>
      </c>
      <c r="C8" s="138" t="s">
        <v>137</v>
      </c>
      <c r="D8" s="139">
        <v>1</v>
      </c>
    </row>
    <row r="9" spans="1:4" ht="16.5" x14ac:dyDescent="0.25">
      <c r="B9" s="137">
        <v>3</v>
      </c>
      <c r="C9" s="138" t="s">
        <v>138</v>
      </c>
      <c r="D9" s="139">
        <v>1</v>
      </c>
    </row>
    <row r="10" spans="1:4" ht="16.5" x14ac:dyDescent="0.25">
      <c r="B10" s="137">
        <v>4</v>
      </c>
      <c r="C10" s="138" t="s">
        <v>139</v>
      </c>
      <c r="D10" s="139">
        <v>1</v>
      </c>
    </row>
    <row r="11" spans="1:4" ht="16.5" x14ac:dyDescent="0.25">
      <c r="B11" s="137">
        <v>5</v>
      </c>
      <c r="C11" s="138" t="s">
        <v>140</v>
      </c>
      <c r="D11" s="139">
        <v>1</v>
      </c>
    </row>
    <row r="12" spans="1:4" s="140" customFormat="1" ht="40.5" x14ac:dyDescent="0.25">
      <c r="B12" s="141">
        <v>6</v>
      </c>
      <c r="C12" s="142" t="s">
        <v>141</v>
      </c>
      <c r="D12" s="139">
        <v>1</v>
      </c>
    </row>
    <row r="13" spans="1:4" ht="16.5" x14ac:dyDescent="0.25">
      <c r="B13" s="137">
        <v>7</v>
      </c>
      <c r="C13" s="138" t="s">
        <v>142</v>
      </c>
      <c r="D13" s="139">
        <v>4</v>
      </c>
    </row>
    <row r="14" spans="1:4" ht="16.5" x14ac:dyDescent="0.25">
      <c r="B14" s="137">
        <v>8</v>
      </c>
      <c r="C14" s="138" t="s">
        <v>143</v>
      </c>
      <c r="D14" s="139">
        <v>1</v>
      </c>
    </row>
    <row r="15" spans="1:4" ht="17.25" thickBot="1" x14ac:dyDescent="0.3">
      <c r="B15" s="137">
        <v>9</v>
      </c>
      <c r="C15" s="138" t="s">
        <v>144</v>
      </c>
      <c r="D15" s="139">
        <v>2</v>
      </c>
    </row>
    <row r="16" spans="1:4" ht="17.25" thickBot="1" x14ac:dyDescent="0.35">
      <c r="B16" s="132"/>
      <c r="C16" s="143" t="s">
        <v>145</v>
      </c>
      <c r="D16" s="144">
        <f>SUM(D7:D15)</f>
        <v>13</v>
      </c>
    </row>
  </sheetData>
  <mergeCells count="2">
    <mergeCell ref="A3:D3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Ընթացիկգործուն</vt:lpstr>
      <vt:lpstr>Փափուկկահույք</vt:lpstr>
      <vt:lpstr>Բժշկ.կահ.</vt:lpstr>
      <vt:lpstr>Տեսահսկ</vt:lpstr>
      <vt:lpstr>Բարեկարգ</vt:lpstr>
      <vt:lpstr>Հաստիքներ1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2016-03-22T12:31:01Z</dcterms:modified>
</cp:coreProperties>
</file>