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</sheets>
  <definedNames>
    <definedName name="_xlnm.Print_Titles" localSheetId="0">Sheet1!$7:$7</definedName>
  </definedNames>
  <calcPr calcId="145621"/>
</workbook>
</file>

<file path=xl/calcChain.xml><?xml version="1.0" encoding="utf-8"?>
<calcChain xmlns="http://schemas.openxmlformats.org/spreadsheetml/2006/main">
  <c r="N90" i="1" l="1"/>
  <c r="N87" i="1" l="1"/>
  <c r="N85" i="1"/>
  <c r="M84" i="1"/>
  <c r="M88" i="1" s="1"/>
  <c r="M89" i="1" s="1"/>
  <c r="L84" i="1"/>
  <c r="L88" i="1" s="1"/>
  <c r="L89" i="1" s="1"/>
  <c r="K84" i="1"/>
  <c r="K88" i="1" s="1"/>
  <c r="K89" i="1" s="1"/>
  <c r="J84" i="1"/>
  <c r="J88" i="1" s="1"/>
  <c r="J89" i="1" s="1"/>
  <c r="I84" i="1"/>
  <c r="I88" i="1" s="1"/>
  <c r="I89" i="1" s="1"/>
  <c r="H84" i="1"/>
  <c r="H88" i="1" s="1"/>
  <c r="H89" i="1" s="1"/>
  <c r="G84" i="1"/>
  <c r="G88" i="1" s="1"/>
  <c r="G89" i="1" s="1"/>
  <c r="F84" i="1"/>
  <c r="F88" i="1" s="1"/>
  <c r="F89" i="1" s="1"/>
  <c r="E84" i="1"/>
  <c r="E88" i="1" s="1"/>
  <c r="E89" i="1" s="1"/>
  <c r="D84" i="1"/>
  <c r="D88" i="1" s="1"/>
  <c r="D89" i="1" s="1"/>
  <c r="C84" i="1"/>
  <c r="C88" i="1" s="1"/>
  <c r="I83" i="1"/>
  <c r="L82" i="1"/>
  <c r="K82" i="1"/>
  <c r="J82" i="1"/>
  <c r="I82" i="1"/>
  <c r="H82" i="1"/>
  <c r="G82" i="1"/>
  <c r="F82" i="1"/>
  <c r="E82" i="1"/>
  <c r="D82" i="1"/>
  <c r="C82" i="1"/>
  <c r="N80" i="1"/>
  <c r="N79" i="1"/>
  <c r="N77" i="1"/>
  <c r="N75" i="1"/>
  <c r="N74" i="1"/>
  <c r="M73" i="1"/>
  <c r="M82" i="1" s="1"/>
  <c r="N71" i="1"/>
  <c r="N70" i="1"/>
  <c r="N69" i="1"/>
  <c r="N68" i="1"/>
  <c r="N66" i="1"/>
  <c r="N65" i="1"/>
  <c r="N64" i="1"/>
  <c r="N62" i="1"/>
  <c r="N61" i="1"/>
  <c r="N60" i="1"/>
  <c r="N59" i="1"/>
  <c r="N58" i="1"/>
  <c r="N56" i="1"/>
  <c r="M55" i="1"/>
  <c r="L55" i="1"/>
  <c r="K55" i="1"/>
  <c r="J55" i="1"/>
  <c r="I55" i="1"/>
  <c r="H55" i="1"/>
  <c r="G55" i="1"/>
  <c r="F55" i="1"/>
  <c r="E55" i="1"/>
  <c r="D55" i="1"/>
  <c r="C55" i="1"/>
  <c r="N54" i="1"/>
  <c r="N53" i="1"/>
  <c r="N51" i="1"/>
  <c r="N50" i="1"/>
  <c r="N49" i="1"/>
  <c r="N48" i="1"/>
  <c r="N44" i="1" s="1"/>
  <c r="M46" i="1"/>
  <c r="L46" i="1"/>
  <c r="K46" i="1"/>
  <c r="J46" i="1"/>
  <c r="I46" i="1"/>
  <c r="H46" i="1"/>
  <c r="G46" i="1"/>
  <c r="F46" i="1"/>
  <c r="E46" i="1"/>
  <c r="D46" i="1"/>
  <c r="C46" i="1"/>
  <c r="N45" i="1"/>
  <c r="M44" i="1"/>
  <c r="M83" i="1" s="1"/>
  <c r="L44" i="1"/>
  <c r="L83" i="1" s="1"/>
  <c r="K44" i="1"/>
  <c r="K83" i="1" s="1"/>
  <c r="J44" i="1"/>
  <c r="J83" i="1" s="1"/>
  <c r="H44" i="1"/>
  <c r="H83" i="1" s="1"/>
  <c r="G44" i="1"/>
  <c r="G83" i="1" s="1"/>
  <c r="F44" i="1"/>
  <c r="F83" i="1" s="1"/>
  <c r="E44" i="1"/>
  <c r="E83" i="1" s="1"/>
  <c r="D44" i="1"/>
  <c r="D83" i="1" s="1"/>
  <c r="C44" i="1"/>
  <c r="C83" i="1" s="1"/>
  <c r="N43" i="1"/>
  <c r="N41" i="1"/>
  <c r="N40" i="1"/>
  <c r="N39" i="1"/>
  <c r="N38" i="1"/>
  <c r="M30" i="1"/>
  <c r="L30" i="1"/>
  <c r="K30" i="1"/>
  <c r="J30" i="1"/>
  <c r="I30" i="1"/>
  <c r="H30" i="1"/>
  <c r="G30" i="1"/>
  <c r="F30" i="1"/>
  <c r="E30" i="1"/>
  <c r="D30" i="1"/>
  <c r="C30" i="1"/>
  <c r="N27" i="1"/>
  <c r="M27" i="1"/>
  <c r="L27" i="1"/>
  <c r="K27" i="1"/>
  <c r="J27" i="1"/>
  <c r="I27" i="1"/>
  <c r="H27" i="1"/>
  <c r="G27" i="1"/>
  <c r="F27" i="1"/>
  <c r="E27" i="1"/>
  <c r="D27" i="1"/>
  <c r="C27" i="1"/>
  <c r="N25" i="1"/>
  <c r="N24" i="1"/>
  <c r="N23" i="1"/>
  <c r="N22" i="1"/>
  <c r="N21" i="1"/>
  <c r="N19" i="1"/>
  <c r="N18" i="1"/>
  <c r="N17" i="1"/>
  <c r="N16" i="1"/>
  <c r="N15" i="1"/>
  <c r="N13" i="1"/>
  <c r="N12" i="1"/>
  <c r="M11" i="1"/>
  <c r="M90" i="1" s="1"/>
  <c r="L11" i="1"/>
  <c r="L90" i="1" s="1"/>
  <c r="K11" i="1"/>
  <c r="K90" i="1" s="1"/>
  <c r="J11" i="1"/>
  <c r="J90" i="1" s="1"/>
  <c r="I11" i="1"/>
  <c r="I90" i="1" s="1"/>
  <c r="H11" i="1"/>
  <c r="H90" i="1" s="1"/>
  <c r="G11" i="1"/>
  <c r="G90" i="1" s="1"/>
  <c r="F11" i="1"/>
  <c r="F90" i="1" s="1"/>
  <c r="E11" i="1"/>
  <c r="E90" i="1" s="1"/>
  <c r="D11" i="1"/>
  <c r="D90" i="1" s="1"/>
  <c r="C11" i="1"/>
  <c r="C90" i="1" s="1"/>
  <c r="N10" i="1"/>
  <c r="N9" i="1"/>
  <c r="N11" i="1" s="1"/>
  <c r="N93" i="1" s="1"/>
  <c r="N83" i="1" l="1"/>
  <c r="N46" i="1"/>
  <c r="N73" i="1"/>
  <c r="N30" i="1"/>
  <c r="N55" i="1"/>
  <c r="F86" i="1"/>
  <c r="J86" i="1"/>
  <c r="D86" i="1"/>
  <c r="H86" i="1"/>
  <c r="L86" i="1"/>
  <c r="C89" i="1"/>
  <c r="N89" i="1" s="1"/>
  <c r="N88" i="1"/>
  <c r="N82" i="1"/>
  <c r="N84" i="1"/>
  <c r="E86" i="1"/>
  <c r="I86" i="1"/>
  <c r="M86" i="1"/>
  <c r="C86" i="1"/>
  <c r="G86" i="1"/>
  <c r="K86" i="1"/>
</calcChain>
</file>

<file path=xl/sharedStrings.xml><?xml version="1.0" encoding="utf-8"?>
<sst xmlns="http://schemas.openxmlformats.org/spreadsheetml/2006/main" count="103" uniqueCount="61">
  <si>
    <t>Հավելված N 3
                ՀՀ կառավարության 2015 թ.
               ------------------  ---- -ի նիստի
                      N ---- արձանագրային որոշման</t>
  </si>
  <si>
    <t>հազ. դրամ</t>
  </si>
  <si>
    <t>Մարզ</t>
  </si>
  <si>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</si>
  <si>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</si>
  <si>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</si>
  <si>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</si>
  <si>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</si>
  <si>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</si>
  <si>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</si>
  <si>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</si>
  <si>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</si>
  <si>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</si>
  <si>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ԵՐԵՎԱՆ</t>
  </si>
  <si>
    <t>ՀԱՆՐԱՊԵՏՈՒԹՅՈՒՆ</t>
  </si>
  <si>
    <t>Գործազուրկների և աշխատանքից ազատման ռիսկ ունեցող` աշխատանք փնտրող անձանց մասնագիտական ուսուցման կազմակերպում</t>
  </si>
  <si>
    <t>Ծրագրում ընդգրկված շահառուների թիվը,      այդ թվում`</t>
  </si>
  <si>
    <t>հաշմանդամություն ունեցող անձանց թիվը</t>
  </si>
  <si>
    <t>Նախատեսվող ֆինանսական միջոցները</t>
  </si>
  <si>
    <t>Աշխատանքի տոեղավորվածների թիվը</t>
  </si>
  <si>
    <t>Կայուն զբաղվածության գործակիցը</t>
  </si>
  <si>
    <t>Աշխատաշուկայում անմրցունակ անձանց աշխատանքի տեղավորման դեպքում գործատուին աշխատավարձի մասնակի և հաշմանդամություն ունեցող անձին ուղեկցողի համար աշխատավարձի փոխհատուցման տրամադրում</t>
  </si>
  <si>
    <t>հաշմանդամություն ունեցող անձանց ուղեկցողների թիվը</t>
  </si>
  <si>
    <t xml:space="preserve">
</t>
  </si>
  <si>
    <t>Ձեռք բերած մասնագիտությամբ մասնագիտական աշխատանքային փորձ ձեռք բերելու համար գործազուրկներին աջակցության տրամադրում</t>
  </si>
  <si>
    <t>Աշխատանքի տոնավաճառի կազմակերպում</t>
  </si>
  <si>
    <t>գործատուներ</t>
  </si>
  <si>
    <t>աշխատանք փնտրող անձանց թիվը,         որոնցից`</t>
  </si>
  <si>
    <t xml:space="preserve">հաշվառվել են զբաղվածության մարզային և տարածքային կենտրոններում </t>
  </si>
  <si>
    <t>Թափուր աշխատատեղերի թիվը</t>
  </si>
  <si>
    <t>Լրացված աշխատատեղերի թիվը</t>
  </si>
  <si>
    <t>Տոնավաճառների թիվը</t>
  </si>
  <si>
    <t>Աշխատաշուկայի հետազոտման աշխատանքների կազմակերպում</t>
  </si>
  <si>
    <t>Գործազուրկին այլ վայրում գործազուրկներին աշխատանքի տեղավորման աջակցության տրամադրում</t>
  </si>
  <si>
    <t xml:space="preserve">Աշխատաշուկայում անմրցունակ անձանց աշխատանքի տեղավորման դեպքում գործատուին միանվագ փոխհատուցման տրամադրում </t>
  </si>
  <si>
    <t>Ընդամենը ծրագրում ընդգկրված շահառուների թիվը, այդ թվում</t>
  </si>
  <si>
    <t>ա)աշխատաշուկայում անմրցունակ հաշմանդամություն ունեցող անձանց աշխատատեղի հարմարեցման համար միանվագ փոխհատուցում գործատուին</t>
  </si>
  <si>
    <t>տեսողական խնդիրներ ունեցող անձանց թիվը</t>
  </si>
  <si>
    <t>բ)աշխատաշուկայում անմրցունակ անձանց աշխատանքային ունակությունների և կարողությունների ձեռքբերման համար միանվագ փոխհատուցում գործատուին,</t>
  </si>
  <si>
    <t>Աշխատաշուկայում անմրցունակ անձանց հարմար աշխատանքի տեղավորման նպատակով գործատուներին այցելության ծախսերի փոխհատուցման</t>
  </si>
  <si>
    <t>Աշխատանքի տեղավորվածների թիվ</t>
  </si>
  <si>
    <t>Գործազրկության նպաստի վճարում</t>
  </si>
  <si>
    <t>Ծրագրում ընդգրկված շահառուների թիվը</t>
  </si>
  <si>
    <t>Գործազրկության նպաստի վարձավճար</t>
  </si>
  <si>
    <t>Աշխատաշուկայում անմրցունակ անձանց փոքր ձեռնարկատիրական գործունեության աջակցության տրամադրում</t>
  </si>
  <si>
    <t>Ծրագրում ընդգրկված շահառուների թիվը,       այդ թվում`</t>
  </si>
  <si>
    <t>Սեզոնային զբաղվածության խթանման միջոցով գյուղացիական տնտեսությանն աջակցության տրամադրում</t>
  </si>
  <si>
    <t>Ծրագրերի թիվը</t>
  </si>
  <si>
    <t>Պահպանման ծախսեր</t>
  </si>
  <si>
    <t>Աշխատանքի տեղավորման ոչ պետական կազմակերպության կողմից մատուցվող ծառայություններից օգտվելու համար աջակցության տրամադրում</t>
  </si>
  <si>
    <t>ԸՆԴԱՄԵՆԸ</t>
  </si>
  <si>
    <t>Բոլոր ծրագրերում ընդգրկված շահառուների ընդհանուր թիվը, այդ թվում`</t>
  </si>
  <si>
    <t xml:space="preserve">Աշխատանքի տեղավորվածների թիվը ըստ ծրագրերի </t>
  </si>
  <si>
    <t>Կայուն զբաղվածության միջինացված գործակիցը</t>
  </si>
  <si>
    <t>ծրագրերի իրականացման արդյունքում  կայուն զբաղվածության ապահովում</t>
  </si>
  <si>
    <t>ԶՏԿ-ների միջնորդությամբ աշխատանքի տեղավորվածների թիվ</t>
  </si>
  <si>
    <t>Ընդամենը աշխատանքի տեղավորվածներ, այդ թվում`</t>
  </si>
  <si>
    <t xml:space="preserve"> կայուն զբաղվածներ</t>
  </si>
  <si>
    <t>Ընդամենը ֆին. միջոցներ</t>
  </si>
  <si>
    <t>Մասնագիտական կողմնորոշման համակարգի մեթոդաբանության ապահովում և կադրերի վերապատրաստում</t>
  </si>
  <si>
    <t>Զբաղվածության կարգավորման  2015 թ. պետական ծրագրերն ըստ  ՀՀ  մարզերի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</si>
</sst>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sz val="8"/>
      <color rgb="FFFF0000"/>
      <name val="GHEA Grapalat"/>
      <family val="3"/>
    </font>
    <font>
      <sz val="10"/>
      <color rgb="FFFF0000"/>
      <name val="GHEA Grapalat"/>
      <family val="3"/>
    </font>
    <font>
      <b/>
      <i/>
      <sz val="8"/>
      <color indexed="10"/>
      <name val="GHEA Grapalat"/>
      <family val="3"/>
    </font>
    <font>
      <b/>
      <sz val="10"/>
      <name val="GHEA Grapalat"/>
      <family val="3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Fill="1"/>
    <xf numFmtId="164" fontId="2" fillId="0" borderId="0" xfId="0" applyNumberFormat="1" applyFont="1" applyFill="1" applyBorder="1"/>
    <xf numFmtId="164" fontId="2" fillId="0" borderId="0" xfId="0" applyNumberFormat="1" applyFont="1" applyFill="1"/>
    <xf numFmtId="0" fontId="6" fillId="0" borderId="0" xfId="0" applyFont="1" applyFill="1"/>
    <xf numFmtId="164" fontId="5" fillId="0" borderId="0" xfId="0" applyNumberFormat="1" applyFont="1" applyFill="1" applyBorder="1"/>
    <xf numFmtId="164" fontId="6" fillId="0" borderId="0" xfId="0" applyNumberFormat="1" applyFont="1" applyFill="1"/>
    <xf numFmtId="0" fontId="6" fillId="0" borderId="0" xfId="0" applyFont="1"/>
    <xf numFmtId="164" fontId="2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textRotation="90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20" fontId="1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165" fontId="1" fillId="0" borderId="1" xfId="1" applyNumberFormat="1" applyFont="1" applyFill="1" applyBorder="1"/>
    <xf numFmtId="0" fontId="10" fillId="0" borderId="1" xfId="0" applyFont="1" applyFill="1" applyBorder="1" applyAlignment="1">
      <alignment wrapText="1"/>
    </xf>
    <xf numFmtId="164" fontId="11" fillId="0" borderId="1" xfId="0" applyNumberFormat="1" applyFont="1" applyFill="1" applyBorder="1"/>
    <xf numFmtId="164" fontId="10" fillId="0" borderId="1" xfId="0" applyNumberFormat="1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left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2" fillId="0" borderId="1" xfId="0" applyFont="1" applyFill="1" applyBorder="1"/>
    <xf numFmtId="164" fontId="8" fillId="0" borderId="1" xfId="0" applyNumberFormat="1" applyFont="1" applyFill="1" applyBorder="1"/>
    <xf numFmtId="43" fontId="2" fillId="0" borderId="0" xfId="0" applyNumberFormat="1" applyFont="1" applyFill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3"/>
  <sheetViews>
    <sheetView tabSelected="1" workbookViewId="0">
      <selection activeCell="Q3" sqref="Q3"/>
    </sheetView>
  </sheetViews>
  <sheetFormatPr defaultColWidth="14.85546875" defaultRowHeight="13.5" x14ac:dyDescent="0.25"/>
  <cols>
    <col min="1" max="1" width="0.140625" style="1" customWidth="1"/>
    <col min="2" max="2" width="26.140625" style="1" customWidth="1"/>
    <col min="3" max="3" width="9.42578125" style="1" customWidth="1"/>
    <col min="4" max="5" width="9.85546875" style="1" customWidth="1"/>
    <col min="6" max="6" width="10" style="1" customWidth="1"/>
    <col min="7" max="7" width="9.85546875" style="1" customWidth="1"/>
    <col min="8" max="8" width="10" style="1" customWidth="1"/>
    <col min="9" max="9" width="10.140625" style="1" customWidth="1"/>
    <col min="10" max="10" width="10.42578125" style="1" customWidth="1"/>
    <col min="11" max="11" width="9.7109375" style="1" customWidth="1"/>
    <col min="12" max="12" width="10.140625" style="1" customWidth="1"/>
    <col min="13" max="13" width="9.5703125" style="1" customWidth="1"/>
    <col min="14" max="14" width="11.28515625" style="1" customWidth="1"/>
    <col min="15" max="256" width="14.85546875" style="1"/>
    <col min="257" max="257" width="5.7109375" style="1" customWidth="1"/>
    <col min="258" max="258" width="28.85546875" style="1" customWidth="1"/>
    <col min="259" max="259" width="10" style="1" customWidth="1"/>
    <col min="260" max="260" width="10.28515625" style="1" customWidth="1"/>
    <col min="261" max="261" width="10.5703125" style="1" customWidth="1"/>
    <col min="262" max="262" width="10" style="1" customWidth="1"/>
    <col min="263" max="263" width="11.140625" style="1" customWidth="1"/>
    <col min="264" max="264" width="10" style="1" customWidth="1"/>
    <col min="265" max="265" width="11.140625" style="1" customWidth="1"/>
    <col min="266" max="266" width="11.28515625" style="1" customWidth="1"/>
    <col min="267" max="267" width="10.85546875" style="1" customWidth="1"/>
    <col min="268" max="269" width="10.7109375" style="1" customWidth="1"/>
    <col min="270" max="270" width="11.28515625" style="1" customWidth="1"/>
    <col min="271" max="512" width="14.85546875" style="1"/>
    <col min="513" max="513" width="5.7109375" style="1" customWidth="1"/>
    <col min="514" max="514" width="28.85546875" style="1" customWidth="1"/>
    <col min="515" max="515" width="10" style="1" customWidth="1"/>
    <col min="516" max="516" width="10.28515625" style="1" customWidth="1"/>
    <col min="517" max="517" width="10.5703125" style="1" customWidth="1"/>
    <col min="518" max="518" width="10" style="1" customWidth="1"/>
    <col min="519" max="519" width="11.140625" style="1" customWidth="1"/>
    <col min="520" max="520" width="10" style="1" customWidth="1"/>
    <col min="521" max="521" width="11.140625" style="1" customWidth="1"/>
    <col min="522" max="522" width="11.28515625" style="1" customWidth="1"/>
    <col min="523" max="523" width="10.85546875" style="1" customWidth="1"/>
    <col min="524" max="525" width="10.7109375" style="1" customWidth="1"/>
    <col min="526" max="526" width="11.28515625" style="1" customWidth="1"/>
    <col min="527" max="768" width="14.85546875" style="1"/>
    <col min="769" max="769" width="5.7109375" style="1" customWidth="1"/>
    <col min="770" max="770" width="28.85546875" style="1" customWidth="1"/>
    <col min="771" max="771" width="10" style="1" customWidth="1"/>
    <col min="772" max="772" width="10.28515625" style="1" customWidth="1"/>
    <col min="773" max="773" width="10.5703125" style="1" customWidth="1"/>
    <col min="774" max="774" width="10" style="1" customWidth="1"/>
    <col min="775" max="775" width="11.140625" style="1" customWidth="1"/>
    <col min="776" max="776" width="10" style="1" customWidth="1"/>
    <col min="777" max="777" width="11.140625" style="1" customWidth="1"/>
    <col min="778" max="778" width="11.28515625" style="1" customWidth="1"/>
    <col min="779" max="779" width="10.85546875" style="1" customWidth="1"/>
    <col min="780" max="781" width="10.7109375" style="1" customWidth="1"/>
    <col min="782" max="782" width="11.28515625" style="1" customWidth="1"/>
    <col min="783" max="1024" width="14.85546875" style="1"/>
    <col min="1025" max="1025" width="5.7109375" style="1" customWidth="1"/>
    <col min="1026" max="1026" width="28.85546875" style="1" customWidth="1"/>
    <col min="1027" max="1027" width="10" style="1" customWidth="1"/>
    <col min="1028" max="1028" width="10.28515625" style="1" customWidth="1"/>
    <col min="1029" max="1029" width="10.5703125" style="1" customWidth="1"/>
    <col min="1030" max="1030" width="10" style="1" customWidth="1"/>
    <col min="1031" max="1031" width="11.140625" style="1" customWidth="1"/>
    <col min="1032" max="1032" width="10" style="1" customWidth="1"/>
    <col min="1033" max="1033" width="11.140625" style="1" customWidth="1"/>
    <col min="1034" max="1034" width="11.28515625" style="1" customWidth="1"/>
    <col min="1035" max="1035" width="10.85546875" style="1" customWidth="1"/>
    <col min="1036" max="1037" width="10.7109375" style="1" customWidth="1"/>
    <col min="1038" max="1038" width="11.28515625" style="1" customWidth="1"/>
    <col min="1039" max="1280" width="14.85546875" style="1"/>
    <col min="1281" max="1281" width="5.7109375" style="1" customWidth="1"/>
    <col min="1282" max="1282" width="28.85546875" style="1" customWidth="1"/>
    <col min="1283" max="1283" width="10" style="1" customWidth="1"/>
    <col min="1284" max="1284" width="10.28515625" style="1" customWidth="1"/>
    <col min="1285" max="1285" width="10.5703125" style="1" customWidth="1"/>
    <col min="1286" max="1286" width="10" style="1" customWidth="1"/>
    <col min="1287" max="1287" width="11.140625" style="1" customWidth="1"/>
    <col min="1288" max="1288" width="10" style="1" customWidth="1"/>
    <col min="1289" max="1289" width="11.140625" style="1" customWidth="1"/>
    <col min="1290" max="1290" width="11.28515625" style="1" customWidth="1"/>
    <col min="1291" max="1291" width="10.85546875" style="1" customWidth="1"/>
    <col min="1292" max="1293" width="10.7109375" style="1" customWidth="1"/>
    <col min="1294" max="1294" width="11.28515625" style="1" customWidth="1"/>
    <col min="1295" max="1536" width="14.85546875" style="1"/>
    <col min="1537" max="1537" width="5.7109375" style="1" customWidth="1"/>
    <col min="1538" max="1538" width="28.85546875" style="1" customWidth="1"/>
    <col min="1539" max="1539" width="10" style="1" customWidth="1"/>
    <col min="1540" max="1540" width="10.28515625" style="1" customWidth="1"/>
    <col min="1541" max="1541" width="10.5703125" style="1" customWidth="1"/>
    <col min="1542" max="1542" width="10" style="1" customWidth="1"/>
    <col min="1543" max="1543" width="11.140625" style="1" customWidth="1"/>
    <col min="1544" max="1544" width="10" style="1" customWidth="1"/>
    <col min="1545" max="1545" width="11.140625" style="1" customWidth="1"/>
    <col min="1546" max="1546" width="11.28515625" style="1" customWidth="1"/>
    <col min="1547" max="1547" width="10.85546875" style="1" customWidth="1"/>
    <col min="1548" max="1549" width="10.7109375" style="1" customWidth="1"/>
    <col min="1550" max="1550" width="11.28515625" style="1" customWidth="1"/>
    <col min="1551" max="1792" width="14.85546875" style="1"/>
    <col min="1793" max="1793" width="5.7109375" style="1" customWidth="1"/>
    <col min="1794" max="1794" width="28.85546875" style="1" customWidth="1"/>
    <col min="1795" max="1795" width="10" style="1" customWidth="1"/>
    <col min="1796" max="1796" width="10.28515625" style="1" customWidth="1"/>
    <col min="1797" max="1797" width="10.5703125" style="1" customWidth="1"/>
    <col min="1798" max="1798" width="10" style="1" customWidth="1"/>
    <col min="1799" max="1799" width="11.140625" style="1" customWidth="1"/>
    <col min="1800" max="1800" width="10" style="1" customWidth="1"/>
    <col min="1801" max="1801" width="11.140625" style="1" customWidth="1"/>
    <col min="1802" max="1802" width="11.28515625" style="1" customWidth="1"/>
    <col min="1803" max="1803" width="10.85546875" style="1" customWidth="1"/>
    <col min="1804" max="1805" width="10.7109375" style="1" customWidth="1"/>
    <col min="1806" max="1806" width="11.28515625" style="1" customWidth="1"/>
    <col min="1807" max="2048" width="14.85546875" style="1"/>
    <col min="2049" max="2049" width="5.7109375" style="1" customWidth="1"/>
    <col min="2050" max="2050" width="28.85546875" style="1" customWidth="1"/>
    <col min="2051" max="2051" width="10" style="1" customWidth="1"/>
    <col min="2052" max="2052" width="10.28515625" style="1" customWidth="1"/>
    <col min="2053" max="2053" width="10.5703125" style="1" customWidth="1"/>
    <col min="2054" max="2054" width="10" style="1" customWidth="1"/>
    <col min="2055" max="2055" width="11.140625" style="1" customWidth="1"/>
    <col min="2056" max="2056" width="10" style="1" customWidth="1"/>
    <col min="2057" max="2057" width="11.140625" style="1" customWidth="1"/>
    <col min="2058" max="2058" width="11.28515625" style="1" customWidth="1"/>
    <col min="2059" max="2059" width="10.85546875" style="1" customWidth="1"/>
    <col min="2060" max="2061" width="10.7109375" style="1" customWidth="1"/>
    <col min="2062" max="2062" width="11.28515625" style="1" customWidth="1"/>
    <col min="2063" max="2304" width="14.85546875" style="1"/>
    <col min="2305" max="2305" width="5.7109375" style="1" customWidth="1"/>
    <col min="2306" max="2306" width="28.85546875" style="1" customWidth="1"/>
    <col min="2307" max="2307" width="10" style="1" customWidth="1"/>
    <col min="2308" max="2308" width="10.28515625" style="1" customWidth="1"/>
    <col min="2309" max="2309" width="10.5703125" style="1" customWidth="1"/>
    <col min="2310" max="2310" width="10" style="1" customWidth="1"/>
    <col min="2311" max="2311" width="11.140625" style="1" customWidth="1"/>
    <col min="2312" max="2312" width="10" style="1" customWidth="1"/>
    <col min="2313" max="2313" width="11.140625" style="1" customWidth="1"/>
    <col min="2314" max="2314" width="11.28515625" style="1" customWidth="1"/>
    <col min="2315" max="2315" width="10.85546875" style="1" customWidth="1"/>
    <col min="2316" max="2317" width="10.7109375" style="1" customWidth="1"/>
    <col min="2318" max="2318" width="11.28515625" style="1" customWidth="1"/>
    <col min="2319" max="2560" width="14.85546875" style="1"/>
    <col min="2561" max="2561" width="5.7109375" style="1" customWidth="1"/>
    <col min="2562" max="2562" width="28.85546875" style="1" customWidth="1"/>
    <col min="2563" max="2563" width="10" style="1" customWidth="1"/>
    <col min="2564" max="2564" width="10.28515625" style="1" customWidth="1"/>
    <col min="2565" max="2565" width="10.5703125" style="1" customWidth="1"/>
    <col min="2566" max="2566" width="10" style="1" customWidth="1"/>
    <col min="2567" max="2567" width="11.140625" style="1" customWidth="1"/>
    <col min="2568" max="2568" width="10" style="1" customWidth="1"/>
    <col min="2569" max="2569" width="11.140625" style="1" customWidth="1"/>
    <col min="2570" max="2570" width="11.28515625" style="1" customWidth="1"/>
    <col min="2571" max="2571" width="10.85546875" style="1" customWidth="1"/>
    <col min="2572" max="2573" width="10.7109375" style="1" customWidth="1"/>
    <col min="2574" max="2574" width="11.28515625" style="1" customWidth="1"/>
    <col min="2575" max="2816" width="14.85546875" style="1"/>
    <col min="2817" max="2817" width="5.7109375" style="1" customWidth="1"/>
    <col min="2818" max="2818" width="28.85546875" style="1" customWidth="1"/>
    <col min="2819" max="2819" width="10" style="1" customWidth="1"/>
    <col min="2820" max="2820" width="10.28515625" style="1" customWidth="1"/>
    <col min="2821" max="2821" width="10.5703125" style="1" customWidth="1"/>
    <col min="2822" max="2822" width="10" style="1" customWidth="1"/>
    <col min="2823" max="2823" width="11.140625" style="1" customWidth="1"/>
    <col min="2824" max="2824" width="10" style="1" customWidth="1"/>
    <col min="2825" max="2825" width="11.140625" style="1" customWidth="1"/>
    <col min="2826" max="2826" width="11.28515625" style="1" customWidth="1"/>
    <col min="2827" max="2827" width="10.85546875" style="1" customWidth="1"/>
    <col min="2828" max="2829" width="10.7109375" style="1" customWidth="1"/>
    <col min="2830" max="2830" width="11.28515625" style="1" customWidth="1"/>
    <col min="2831" max="3072" width="14.85546875" style="1"/>
    <col min="3073" max="3073" width="5.7109375" style="1" customWidth="1"/>
    <col min="3074" max="3074" width="28.85546875" style="1" customWidth="1"/>
    <col min="3075" max="3075" width="10" style="1" customWidth="1"/>
    <col min="3076" max="3076" width="10.28515625" style="1" customWidth="1"/>
    <col min="3077" max="3077" width="10.5703125" style="1" customWidth="1"/>
    <col min="3078" max="3078" width="10" style="1" customWidth="1"/>
    <col min="3079" max="3079" width="11.140625" style="1" customWidth="1"/>
    <col min="3080" max="3080" width="10" style="1" customWidth="1"/>
    <col min="3081" max="3081" width="11.140625" style="1" customWidth="1"/>
    <col min="3082" max="3082" width="11.28515625" style="1" customWidth="1"/>
    <col min="3083" max="3083" width="10.85546875" style="1" customWidth="1"/>
    <col min="3084" max="3085" width="10.7109375" style="1" customWidth="1"/>
    <col min="3086" max="3086" width="11.28515625" style="1" customWidth="1"/>
    <col min="3087" max="3328" width="14.85546875" style="1"/>
    <col min="3329" max="3329" width="5.7109375" style="1" customWidth="1"/>
    <col min="3330" max="3330" width="28.85546875" style="1" customWidth="1"/>
    <col min="3331" max="3331" width="10" style="1" customWidth="1"/>
    <col min="3332" max="3332" width="10.28515625" style="1" customWidth="1"/>
    <col min="3333" max="3333" width="10.5703125" style="1" customWidth="1"/>
    <col min="3334" max="3334" width="10" style="1" customWidth="1"/>
    <col min="3335" max="3335" width="11.140625" style="1" customWidth="1"/>
    <col min="3336" max="3336" width="10" style="1" customWidth="1"/>
    <col min="3337" max="3337" width="11.140625" style="1" customWidth="1"/>
    <col min="3338" max="3338" width="11.28515625" style="1" customWidth="1"/>
    <col min="3339" max="3339" width="10.85546875" style="1" customWidth="1"/>
    <col min="3340" max="3341" width="10.7109375" style="1" customWidth="1"/>
    <col min="3342" max="3342" width="11.28515625" style="1" customWidth="1"/>
    <col min="3343" max="3584" width="14.85546875" style="1"/>
    <col min="3585" max="3585" width="5.7109375" style="1" customWidth="1"/>
    <col min="3586" max="3586" width="28.85546875" style="1" customWidth="1"/>
    <col min="3587" max="3587" width="10" style="1" customWidth="1"/>
    <col min="3588" max="3588" width="10.28515625" style="1" customWidth="1"/>
    <col min="3589" max="3589" width="10.5703125" style="1" customWidth="1"/>
    <col min="3590" max="3590" width="10" style="1" customWidth="1"/>
    <col min="3591" max="3591" width="11.140625" style="1" customWidth="1"/>
    <col min="3592" max="3592" width="10" style="1" customWidth="1"/>
    <col min="3593" max="3593" width="11.140625" style="1" customWidth="1"/>
    <col min="3594" max="3594" width="11.28515625" style="1" customWidth="1"/>
    <col min="3595" max="3595" width="10.85546875" style="1" customWidth="1"/>
    <col min="3596" max="3597" width="10.7109375" style="1" customWidth="1"/>
    <col min="3598" max="3598" width="11.28515625" style="1" customWidth="1"/>
    <col min="3599" max="3840" width="14.85546875" style="1"/>
    <col min="3841" max="3841" width="5.7109375" style="1" customWidth="1"/>
    <col min="3842" max="3842" width="28.85546875" style="1" customWidth="1"/>
    <col min="3843" max="3843" width="10" style="1" customWidth="1"/>
    <col min="3844" max="3844" width="10.28515625" style="1" customWidth="1"/>
    <col min="3845" max="3845" width="10.5703125" style="1" customWidth="1"/>
    <col min="3846" max="3846" width="10" style="1" customWidth="1"/>
    <col min="3847" max="3847" width="11.140625" style="1" customWidth="1"/>
    <col min="3848" max="3848" width="10" style="1" customWidth="1"/>
    <col min="3849" max="3849" width="11.140625" style="1" customWidth="1"/>
    <col min="3850" max="3850" width="11.28515625" style="1" customWidth="1"/>
    <col min="3851" max="3851" width="10.85546875" style="1" customWidth="1"/>
    <col min="3852" max="3853" width="10.7109375" style="1" customWidth="1"/>
    <col min="3854" max="3854" width="11.28515625" style="1" customWidth="1"/>
    <col min="3855" max="4096" width="14.85546875" style="1"/>
    <col min="4097" max="4097" width="5.7109375" style="1" customWidth="1"/>
    <col min="4098" max="4098" width="28.85546875" style="1" customWidth="1"/>
    <col min="4099" max="4099" width="10" style="1" customWidth="1"/>
    <col min="4100" max="4100" width="10.28515625" style="1" customWidth="1"/>
    <col min="4101" max="4101" width="10.5703125" style="1" customWidth="1"/>
    <col min="4102" max="4102" width="10" style="1" customWidth="1"/>
    <col min="4103" max="4103" width="11.140625" style="1" customWidth="1"/>
    <col min="4104" max="4104" width="10" style="1" customWidth="1"/>
    <col min="4105" max="4105" width="11.140625" style="1" customWidth="1"/>
    <col min="4106" max="4106" width="11.28515625" style="1" customWidth="1"/>
    <col min="4107" max="4107" width="10.85546875" style="1" customWidth="1"/>
    <col min="4108" max="4109" width="10.7109375" style="1" customWidth="1"/>
    <col min="4110" max="4110" width="11.28515625" style="1" customWidth="1"/>
    <col min="4111" max="4352" width="14.85546875" style="1"/>
    <col min="4353" max="4353" width="5.7109375" style="1" customWidth="1"/>
    <col min="4354" max="4354" width="28.85546875" style="1" customWidth="1"/>
    <col min="4355" max="4355" width="10" style="1" customWidth="1"/>
    <col min="4356" max="4356" width="10.28515625" style="1" customWidth="1"/>
    <col min="4357" max="4357" width="10.5703125" style="1" customWidth="1"/>
    <col min="4358" max="4358" width="10" style="1" customWidth="1"/>
    <col min="4359" max="4359" width="11.140625" style="1" customWidth="1"/>
    <col min="4360" max="4360" width="10" style="1" customWidth="1"/>
    <col min="4361" max="4361" width="11.140625" style="1" customWidth="1"/>
    <col min="4362" max="4362" width="11.28515625" style="1" customWidth="1"/>
    <col min="4363" max="4363" width="10.85546875" style="1" customWidth="1"/>
    <col min="4364" max="4365" width="10.7109375" style="1" customWidth="1"/>
    <col min="4366" max="4366" width="11.28515625" style="1" customWidth="1"/>
    <col min="4367" max="4608" width="14.85546875" style="1"/>
    <col min="4609" max="4609" width="5.7109375" style="1" customWidth="1"/>
    <col min="4610" max="4610" width="28.85546875" style="1" customWidth="1"/>
    <col min="4611" max="4611" width="10" style="1" customWidth="1"/>
    <col min="4612" max="4612" width="10.28515625" style="1" customWidth="1"/>
    <col min="4613" max="4613" width="10.5703125" style="1" customWidth="1"/>
    <col min="4614" max="4614" width="10" style="1" customWidth="1"/>
    <col min="4615" max="4615" width="11.140625" style="1" customWidth="1"/>
    <col min="4616" max="4616" width="10" style="1" customWidth="1"/>
    <col min="4617" max="4617" width="11.140625" style="1" customWidth="1"/>
    <col min="4618" max="4618" width="11.28515625" style="1" customWidth="1"/>
    <col min="4619" max="4619" width="10.85546875" style="1" customWidth="1"/>
    <col min="4620" max="4621" width="10.7109375" style="1" customWidth="1"/>
    <col min="4622" max="4622" width="11.28515625" style="1" customWidth="1"/>
    <col min="4623" max="4864" width="14.85546875" style="1"/>
    <col min="4865" max="4865" width="5.7109375" style="1" customWidth="1"/>
    <col min="4866" max="4866" width="28.85546875" style="1" customWidth="1"/>
    <col min="4867" max="4867" width="10" style="1" customWidth="1"/>
    <col min="4868" max="4868" width="10.28515625" style="1" customWidth="1"/>
    <col min="4869" max="4869" width="10.5703125" style="1" customWidth="1"/>
    <col min="4870" max="4870" width="10" style="1" customWidth="1"/>
    <col min="4871" max="4871" width="11.140625" style="1" customWidth="1"/>
    <col min="4872" max="4872" width="10" style="1" customWidth="1"/>
    <col min="4873" max="4873" width="11.140625" style="1" customWidth="1"/>
    <col min="4874" max="4874" width="11.28515625" style="1" customWidth="1"/>
    <col min="4875" max="4875" width="10.85546875" style="1" customWidth="1"/>
    <col min="4876" max="4877" width="10.7109375" style="1" customWidth="1"/>
    <col min="4878" max="4878" width="11.28515625" style="1" customWidth="1"/>
    <col min="4879" max="5120" width="14.85546875" style="1"/>
    <col min="5121" max="5121" width="5.7109375" style="1" customWidth="1"/>
    <col min="5122" max="5122" width="28.85546875" style="1" customWidth="1"/>
    <col min="5123" max="5123" width="10" style="1" customWidth="1"/>
    <col min="5124" max="5124" width="10.28515625" style="1" customWidth="1"/>
    <col min="5125" max="5125" width="10.5703125" style="1" customWidth="1"/>
    <col min="5126" max="5126" width="10" style="1" customWidth="1"/>
    <col min="5127" max="5127" width="11.140625" style="1" customWidth="1"/>
    <col min="5128" max="5128" width="10" style="1" customWidth="1"/>
    <col min="5129" max="5129" width="11.140625" style="1" customWidth="1"/>
    <col min="5130" max="5130" width="11.28515625" style="1" customWidth="1"/>
    <col min="5131" max="5131" width="10.85546875" style="1" customWidth="1"/>
    <col min="5132" max="5133" width="10.7109375" style="1" customWidth="1"/>
    <col min="5134" max="5134" width="11.28515625" style="1" customWidth="1"/>
    <col min="5135" max="5376" width="14.85546875" style="1"/>
    <col min="5377" max="5377" width="5.7109375" style="1" customWidth="1"/>
    <col min="5378" max="5378" width="28.85546875" style="1" customWidth="1"/>
    <col min="5379" max="5379" width="10" style="1" customWidth="1"/>
    <col min="5380" max="5380" width="10.28515625" style="1" customWidth="1"/>
    <col min="5381" max="5381" width="10.5703125" style="1" customWidth="1"/>
    <col min="5382" max="5382" width="10" style="1" customWidth="1"/>
    <col min="5383" max="5383" width="11.140625" style="1" customWidth="1"/>
    <col min="5384" max="5384" width="10" style="1" customWidth="1"/>
    <col min="5385" max="5385" width="11.140625" style="1" customWidth="1"/>
    <col min="5386" max="5386" width="11.28515625" style="1" customWidth="1"/>
    <col min="5387" max="5387" width="10.85546875" style="1" customWidth="1"/>
    <col min="5388" max="5389" width="10.7109375" style="1" customWidth="1"/>
    <col min="5390" max="5390" width="11.28515625" style="1" customWidth="1"/>
    <col min="5391" max="5632" width="14.85546875" style="1"/>
    <col min="5633" max="5633" width="5.7109375" style="1" customWidth="1"/>
    <col min="5634" max="5634" width="28.85546875" style="1" customWidth="1"/>
    <col min="5635" max="5635" width="10" style="1" customWidth="1"/>
    <col min="5636" max="5636" width="10.28515625" style="1" customWidth="1"/>
    <col min="5637" max="5637" width="10.5703125" style="1" customWidth="1"/>
    <col min="5638" max="5638" width="10" style="1" customWidth="1"/>
    <col min="5639" max="5639" width="11.140625" style="1" customWidth="1"/>
    <col min="5640" max="5640" width="10" style="1" customWidth="1"/>
    <col min="5641" max="5641" width="11.140625" style="1" customWidth="1"/>
    <col min="5642" max="5642" width="11.28515625" style="1" customWidth="1"/>
    <col min="5643" max="5643" width="10.85546875" style="1" customWidth="1"/>
    <col min="5644" max="5645" width="10.7109375" style="1" customWidth="1"/>
    <col min="5646" max="5646" width="11.28515625" style="1" customWidth="1"/>
    <col min="5647" max="5888" width="14.85546875" style="1"/>
    <col min="5889" max="5889" width="5.7109375" style="1" customWidth="1"/>
    <col min="5890" max="5890" width="28.85546875" style="1" customWidth="1"/>
    <col min="5891" max="5891" width="10" style="1" customWidth="1"/>
    <col min="5892" max="5892" width="10.28515625" style="1" customWidth="1"/>
    <col min="5893" max="5893" width="10.5703125" style="1" customWidth="1"/>
    <col min="5894" max="5894" width="10" style="1" customWidth="1"/>
    <col min="5895" max="5895" width="11.140625" style="1" customWidth="1"/>
    <col min="5896" max="5896" width="10" style="1" customWidth="1"/>
    <col min="5897" max="5897" width="11.140625" style="1" customWidth="1"/>
    <col min="5898" max="5898" width="11.28515625" style="1" customWidth="1"/>
    <col min="5899" max="5899" width="10.85546875" style="1" customWidth="1"/>
    <col min="5900" max="5901" width="10.7109375" style="1" customWidth="1"/>
    <col min="5902" max="5902" width="11.28515625" style="1" customWidth="1"/>
    <col min="5903" max="6144" width="14.85546875" style="1"/>
    <col min="6145" max="6145" width="5.7109375" style="1" customWidth="1"/>
    <col min="6146" max="6146" width="28.85546875" style="1" customWidth="1"/>
    <col min="6147" max="6147" width="10" style="1" customWidth="1"/>
    <col min="6148" max="6148" width="10.28515625" style="1" customWidth="1"/>
    <col min="6149" max="6149" width="10.5703125" style="1" customWidth="1"/>
    <col min="6150" max="6150" width="10" style="1" customWidth="1"/>
    <col min="6151" max="6151" width="11.140625" style="1" customWidth="1"/>
    <col min="6152" max="6152" width="10" style="1" customWidth="1"/>
    <col min="6153" max="6153" width="11.140625" style="1" customWidth="1"/>
    <col min="6154" max="6154" width="11.28515625" style="1" customWidth="1"/>
    <col min="6155" max="6155" width="10.85546875" style="1" customWidth="1"/>
    <col min="6156" max="6157" width="10.7109375" style="1" customWidth="1"/>
    <col min="6158" max="6158" width="11.28515625" style="1" customWidth="1"/>
    <col min="6159" max="6400" width="14.85546875" style="1"/>
    <col min="6401" max="6401" width="5.7109375" style="1" customWidth="1"/>
    <col min="6402" max="6402" width="28.85546875" style="1" customWidth="1"/>
    <col min="6403" max="6403" width="10" style="1" customWidth="1"/>
    <col min="6404" max="6404" width="10.28515625" style="1" customWidth="1"/>
    <col min="6405" max="6405" width="10.5703125" style="1" customWidth="1"/>
    <col min="6406" max="6406" width="10" style="1" customWidth="1"/>
    <col min="6407" max="6407" width="11.140625" style="1" customWidth="1"/>
    <col min="6408" max="6408" width="10" style="1" customWidth="1"/>
    <col min="6409" max="6409" width="11.140625" style="1" customWidth="1"/>
    <col min="6410" max="6410" width="11.28515625" style="1" customWidth="1"/>
    <col min="6411" max="6411" width="10.85546875" style="1" customWidth="1"/>
    <col min="6412" max="6413" width="10.7109375" style="1" customWidth="1"/>
    <col min="6414" max="6414" width="11.28515625" style="1" customWidth="1"/>
    <col min="6415" max="6656" width="14.85546875" style="1"/>
    <col min="6657" max="6657" width="5.7109375" style="1" customWidth="1"/>
    <col min="6658" max="6658" width="28.85546875" style="1" customWidth="1"/>
    <col min="6659" max="6659" width="10" style="1" customWidth="1"/>
    <col min="6660" max="6660" width="10.28515625" style="1" customWidth="1"/>
    <col min="6661" max="6661" width="10.5703125" style="1" customWidth="1"/>
    <col min="6662" max="6662" width="10" style="1" customWidth="1"/>
    <col min="6663" max="6663" width="11.140625" style="1" customWidth="1"/>
    <col min="6664" max="6664" width="10" style="1" customWidth="1"/>
    <col min="6665" max="6665" width="11.140625" style="1" customWidth="1"/>
    <col min="6666" max="6666" width="11.28515625" style="1" customWidth="1"/>
    <col min="6667" max="6667" width="10.85546875" style="1" customWidth="1"/>
    <col min="6668" max="6669" width="10.7109375" style="1" customWidth="1"/>
    <col min="6670" max="6670" width="11.28515625" style="1" customWidth="1"/>
    <col min="6671" max="6912" width="14.85546875" style="1"/>
    <col min="6913" max="6913" width="5.7109375" style="1" customWidth="1"/>
    <col min="6914" max="6914" width="28.85546875" style="1" customWidth="1"/>
    <col min="6915" max="6915" width="10" style="1" customWidth="1"/>
    <col min="6916" max="6916" width="10.28515625" style="1" customWidth="1"/>
    <col min="6917" max="6917" width="10.5703125" style="1" customWidth="1"/>
    <col min="6918" max="6918" width="10" style="1" customWidth="1"/>
    <col min="6919" max="6919" width="11.140625" style="1" customWidth="1"/>
    <col min="6920" max="6920" width="10" style="1" customWidth="1"/>
    <col min="6921" max="6921" width="11.140625" style="1" customWidth="1"/>
    <col min="6922" max="6922" width="11.28515625" style="1" customWidth="1"/>
    <col min="6923" max="6923" width="10.85546875" style="1" customWidth="1"/>
    <col min="6924" max="6925" width="10.7109375" style="1" customWidth="1"/>
    <col min="6926" max="6926" width="11.28515625" style="1" customWidth="1"/>
    <col min="6927" max="7168" width="14.85546875" style="1"/>
    <col min="7169" max="7169" width="5.7109375" style="1" customWidth="1"/>
    <col min="7170" max="7170" width="28.85546875" style="1" customWidth="1"/>
    <col min="7171" max="7171" width="10" style="1" customWidth="1"/>
    <col min="7172" max="7172" width="10.28515625" style="1" customWidth="1"/>
    <col min="7173" max="7173" width="10.5703125" style="1" customWidth="1"/>
    <col min="7174" max="7174" width="10" style="1" customWidth="1"/>
    <col min="7175" max="7175" width="11.140625" style="1" customWidth="1"/>
    <col min="7176" max="7176" width="10" style="1" customWidth="1"/>
    <col min="7177" max="7177" width="11.140625" style="1" customWidth="1"/>
    <col min="7178" max="7178" width="11.28515625" style="1" customWidth="1"/>
    <col min="7179" max="7179" width="10.85546875" style="1" customWidth="1"/>
    <col min="7180" max="7181" width="10.7109375" style="1" customWidth="1"/>
    <col min="7182" max="7182" width="11.28515625" style="1" customWidth="1"/>
    <col min="7183" max="7424" width="14.85546875" style="1"/>
    <col min="7425" max="7425" width="5.7109375" style="1" customWidth="1"/>
    <col min="7426" max="7426" width="28.85546875" style="1" customWidth="1"/>
    <col min="7427" max="7427" width="10" style="1" customWidth="1"/>
    <col min="7428" max="7428" width="10.28515625" style="1" customWidth="1"/>
    <col min="7429" max="7429" width="10.5703125" style="1" customWidth="1"/>
    <col min="7430" max="7430" width="10" style="1" customWidth="1"/>
    <col min="7431" max="7431" width="11.140625" style="1" customWidth="1"/>
    <col min="7432" max="7432" width="10" style="1" customWidth="1"/>
    <col min="7433" max="7433" width="11.140625" style="1" customWidth="1"/>
    <col min="7434" max="7434" width="11.28515625" style="1" customWidth="1"/>
    <col min="7435" max="7435" width="10.85546875" style="1" customWidth="1"/>
    <col min="7436" max="7437" width="10.7109375" style="1" customWidth="1"/>
    <col min="7438" max="7438" width="11.28515625" style="1" customWidth="1"/>
    <col min="7439" max="7680" width="14.85546875" style="1"/>
    <col min="7681" max="7681" width="5.7109375" style="1" customWidth="1"/>
    <col min="7682" max="7682" width="28.85546875" style="1" customWidth="1"/>
    <col min="7683" max="7683" width="10" style="1" customWidth="1"/>
    <col min="7684" max="7684" width="10.28515625" style="1" customWidth="1"/>
    <col min="7685" max="7685" width="10.5703125" style="1" customWidth="1"/>
    <col min="7686" max="7686" width="10" style="1" customWidth="1"/>
    <col min="7687" max="7687" width="11.140625" style="1" customWidth="1"/>
    <col min="7688" max="7688" width="10" style="1" customWidth="1"/>
    <col min="7689" max="7689" width="11.140625" style="1" customWidth="1"/>
    <col min="7690" max="7690" width="11.28515625" style="1" customWidth="1"/>
    <col min="7691" max="7691" width="10.85546875" style="1" customWidth="1"/>
    <col min="7692" max="7693" width="10.7109375" style="1" customWidth="1"/>
    <col min="7694" max="7694" width="11.28515625" style="1" customWidth="1"/>
    <col min="7695" max="7936" width="14.85546875" style="1"/>
    <col min="7937" max="7937" width="5.7109375" style="1" customWidth="1"/>
    <col min="7938" max="7938" width="28.85546875" style="1" customWidth="1"/>
    <col min="7939" max="7939" width="10" style="1" customWidth="1"/>
    <col min="7940" max="7940" width="10.28515625" style="1" customWidth="1"/>
    <col min="7941" max="7941" width="10.5703125" style="1" customWidth="1"/>
    <col min="7942" max="7942" width="10" style="1" customWidth="1"/>
    <col min="7943" max="7943" width="11.140625" style="1" customWidth="1"/>
    <col min="7944" max="7944" width="10" style="1" customWidth="1"/>
    <col min="7945" max="7945" width="11.140625" style="1" customWidth="1"/>
    <col min="7946" max="7946" width="11.28515625" style="1" customWidth="1"/>
    <col min="7947" max="7947" width="10.85546875" style="1" customWidth="1"/>
    <col min="7948" max="7949" width="10.7109375" style="1" customWidth="1"/>
    <col min="7950" max="7950" width="11.28515625" style="1" customWidth="1"/>
    <col min="7951" max="8192" width="14.85546875" style="1"/>
    <col min="8193" max="8193" width="5.7109375" style="1" customWidth="1"/>
    <col min="8194" max="8194" width="28.85546875" style="1" customWidth="1"/>
    <col min="8195" max="8195" width="10" style="1" customWidth="1"/>
    <col min="8196" max="8196" width="10.28515625" style="1" customWidth="1"/>
    <col min="8197" max="8197" width="10.5703125" style="1" customWidth="1"/>
    <col min="8198" max="8198" width="10" style="1" customWidth="1"/>
    <col min="8199" max="8199" width="11.140625" style="1" customWidth="1"/>
    <col min="8200" max="8200" width="10" style="1" customWidth="1"/>
    <col min="8201" max="8201" width="11.140625" style="1" customWidth="1"/>
    <col min="8202" max="8202" width="11.28515625" style="1" customWidth="1"/>
    <col min="8203" max="8203" width="10.85546875" style="1" customWidth="1"/>
    <col min="8204" max="8205" width="10.7109375" style="1" customWidth="1"/>
    <col min="8206" max="8206" width="11.28515625" style="1" customWidth="1"/>
    <col min="8207" max="8448" width="14.85546875" style="1"/>
    <col min="8449" max="8449" width="5.7109375" style="1" customWidth="1"/>
    <col min="8450" max="8450" width="28.85546875" style="1" customWidth="1"/>
    <col min="8451" max="8451" width="10" style="1" customWidth="1"/>
    <col min="8452" max="8452" width="10.28515625" style="1" customWidth="1"/>
    <col min="8453" max="8453" width="10.5703125" style="1" customWidth="1"/>
    <col min="8454" max="8454" width="10" style="1" customWidth="1"/>
    <col min="8455" max="8455" width="11.140625" style="1" customWidth="1"/>
    <col min="8456" max="8456" width="10" style="1" customWidth="1"/>
    <col min="8457" max="8457" width="11.140625" style="1" customWidth="1"/>
    <col min="8458" max="8458" width="11.28515625" style="1" customWidth="1"/>
    <col min="8459" max="8459" width="10.85546875" style="1" customWidth="1"/>
    <col min="8460" max="8461" width="10.7109375" style="1" customWidth="1"/>
    <col min="8462" max="8462" width="11.28515625" style="1" customWidth="1"/>
    <col min="8463" max="8704" width="14.85546875" style="1"/>
    <col min="8705" max="8705" width="5.7109375" style="1" customWidth="1"/>
    <col min="8706" max="8706" width="28.85546875" style="1" customWidth="1"/>
    <col min="8707" max="8707" width="10" style="1" customWidth="1"/>
    <col min="8708" max="8708" width="10.28515625" style="1" customWidth="1"/>
    <col min="8709" max="8709" width="10.5703125" style="1" customWidth="1"/>
    <col min="8710" max="8710" width="10" style="1" customWidth="1"/>
    <col min="8711" max="8711" width="11.140625" style="1" customWidth="1"/>
    <col min="8712" max="8712" width="10" style="1" customWidth="1"/>
    <col min="8713" max="8713" width="11.140625" style="1" customWidth="1"/>
    <col min="8714" max="8714" width="11.28515625" style="1" customWidth="1"/>
    <col min="8715" max="8715" width="10.85546875" style="1" customWidth="1"/>
    <col min="8716" max="8717" width="10.7109375" style="1" customWidth="1"/>
    <col min="8718" max="8718" width="11.28515625" style="1" customWidth="1"/>
    <col min="8719" max="8960" width="14.85546875" style="1"/>
    <col min="8961" max="8961" width="5.7109375" style="1" customWidth="1"/>
    <col min="8962" max="8962" width="28.85546875" style="1" customWidth="1"/>
    <col min="8963" max="8963" width="10" style="1" customWidth="1"/>
    <col min="8964" max="8964" width="10.28515625" style="1" customWidth="1"/>
    <col min="8965" max="8965" width="10.5703125" style="1" customWidth="1"/>
    <col min="8966" max="8966" width="10" style="1" customWidth="1"/>
    <col min="8967" max="8967" width="11.140625" style="1" customWidth="1"/>
    <col min="8968" max="8968" width="10" style="1" customWidth="1"/>
    <col min="8969" max="8969" width="11.140625" style="1" customWidth="1"/>
    <col min="8970" max="8970" width="11.28515625" style="1" customWidth="1"/>
    <col min="8971" max="8971" width="10.85546875" style="1" customWidth="1"/>
    <col min="8972" max="8973" width="10.7109375" style="1" customWidth="1"/>
    <col min="8974" max="8974" width="11.28515625" style="1" customWidth="1"/>
    <col min="8975" max="9216" width="14.85546875" style="1"/>
    <col min="9217" max="9217" width="5.7109375" style="1" customWidth="1"/>
    <col min="9218" max="9218" width="28.85546875" style="1" customWidth="1"/>
    <col min="9219" max="9219" width="10" style="1" customWidth="1"/>
    <col min="9220" max="9220" width="10.28515625" style="1" customWidth="1"/>
    <col min="9221" max="9221" width="10.5703125" style="1" customWidth="1"/>
    <col min="9222" max="9222" width="10" style="1" customWidth="1"/>
    <col min="9223" max="9223" width="11.140625" style="1" customWidth="1"/>
    <col min="9224" max="9224" width="10" style="1" customWidth="1"/>
    <col min="9225" max="9225" width="11.140625" style="1" customWidth="1"/>
    <col min="9226" max="9226" width="11.28515625" style="1" customWidth="1"/>
    <col min="9227" max="9227" width="10.85546875" style="1" customWidth="1"/>
    <col min="9228" max="9229" width="10.7109375" style="1" customWidth="1"/>
    <col min="9230" max="9230" width="11.28515625" style="1" customWidth="1"/>
    <col min="9231" max="9472" width="14.85546875" style="1"/>
    <col min="9473" max="9473" width="5.7109375" style="1" customWidth="1"/>
    <col min="9474" max="9474" width="28.85546875" style="1" customWidth="1"/>
    <col min="9475" max="9475" width="10" style="1" customWidth="1"/>
    <col min="9476" max="9476" width="10.28515625" style="1" customWidth="1"/>
    <col min="9477" max="9477" width="10.5703125" style="1" customWidth="1"/>
    <col min="9478" max="9478" width="10" style="1" customWidth="1"/>
    <col min="9479" max="9479" width="11.140625" style="1" customWidth="1"/>
    <col min="9480" max="9480" width="10" style="1" customWidth="1"/>
    <col min="9481" max="9481" width="11.140625" style="1" customWidth="1"/>
    <col min="9482" max="9482" width="11.28515625" style="1" customWidth="1"/>
    <col min="9483" max="9483" width="10.85546875" style="1" customWidth="1"/>
    <col min="9484" max="9485" width="10.7109375" style="1" customWidth="1"/>
    <col min="9486" max="9486" width="11.28515625" style="1" customWidth="1"/>
    <col min="9487" max="9728" width="14.85546875" style="1"/>
    <col min="9729" max="9729" width="5.7109375" style="1" customWidth="1"/>
    <col min="9730" max="9730" width="28.85546875" style="1" customWidth="1"/>
    <col min="9731" max="9731" width="10" style="1" customWidth="1"/>
    <col min="9732" max="9732" width="10.28515625" style="1" customWidth="1"/>
    <col min="9733" max="9733" width="10.5703125" style="1" customWidth="1"/>
    <col min="9734" max="9734" width="10" style="1" customWidth="1"/>
    <col min="9735" max="9735" width="11.140625" style="1" customWidth="1"/>
    <col min="9736" max="9736" width="10" style="1" customWidth="1"/>
    <col min="9737" max="9737" width="11.140625" style="1" customWidth="1"/>
    <col min="9738" max="9738" width="11.28515625" style="1" customWidth="1"/>
    <col min="9739" max="9739" width="10.85546875" style="1" customWidth="1"/>
    <col min="9740" max="9741" width="10.7109375" style="1" customWidth="1"/>
    <col min="9742" max="9742" width="11.28515625" style="1" customWidth="1"/>
    <col min="9743" max="9984" width="14.85546875" style="1"/>
    <col min="9985" max="9985" width="5.7109375" style="1" customWidth="1"/>
    <col min="9986" max="9986" width="28.85546875" style="1" customWidth="1"/>
    <col min="9987" max="9987" width="10" style="1" customWidth="1"/>
    <col min="9988" max="9988" width="10.28515625" style="1" customWidth="1"/>
    <col min="9989" max="9989" width="10.5703125" style="1" customWidth="1"/>
    <col min="9990" max="9990" width="10" style="1" customWidth="1"/>
    <col min="9991" max="9991" width="11.140625" style="1" customWidth="1"/>
    <col min="9992" max="9992" width="10" style="1" customWidth="1"/>
    <col min="9993" max="9993" width="11.140625" style="1" customWidth="1"/>
    <col min="9994" max="9994" width="11.28515625" style="1" customWidth="1"/>
    <col min="9995" max="9995" width="10.85546875" style="1" customWidth="1"/>
    <col min="9996" max="9997" width="10.7109375" style="1" customWidth="1"/>
    <col min="9998" max="9998" width="11.28515625" style="1" customWidth="1"/>
    <col min="9999" max="10240" width="14.85546875" style="1"/>
    <col min="10241" max="10241" width="5.7109375" style="1" customWidth="1"/>
    <col min="10242" max="10242" width="28.85546875" style="1" customWidth="1"/>
    <col min="10243" max="10243" width="10" style="1" customWidth="1"/>
    <col min="10244" max="10244" width="10.28515625" style="1" customWidth="1"/>
    <col min="10245" max="10245" width="10.5703125" style="1" customWidth="1"/>
    <col min="10246" max="10246" width="10" style="1" customWidth="1"/>
    <col min="10247" max="10247" width="11.140625" style="1" customWidth="1"/>
    <col min="10248" max="10248" width="10" style="1" customWidth="1"/>
    <col min="10249" max="10249" width="11.140625" style="1" customWidth="1"/>
    <col min="10250" max="10250" width="11.28515625" style="1" customWidth="1"/>
    <col min="10251" max="10251" width="10.85546875" style="1" customWidth="1"/>
    <col min="10252" max="10253" width="10.7109375" style="1" customWidth="1"/>
    <col min="10254" max="10254" width="11.28515625" style="1" customWidth="1"/>
    <col min="10255" max="10496" width="14.85546875" style="1"/>
    <col min="10497" max="10497" width="5.7109375" style="1" customWidth="1"/>
    <col min="10498" max="10498" width="28.85546875" style="1" customWidth="1"/>
    <col min="10499" max="10499" width="10" style="1" customWidth="1"/>
    <col min="10500" max="10500" width="10.28515625" style="1" customWidth="1"/>
    <col min="10501" max="10501" width="10.5703125" style="1" customWidth="1"/>
    <col min="10502" max="10502" width="10" style="1" customWidth="1"/>
    <col min="10503" max="10503" width="11.140625" style="1" customWidth="1"/>
    <col min="10504" max="10504" width="10" style="1" customWidth="1"/>
    <col min="10505" max="10505" width="11.140625" style="1" customWidth="1"/>
    <col min="10506" max="10506" width="11.28515625" style="1" customWidth="1"/>
    <col min="10507" max="10507" width="10.85546875" style="1" customWidth="1"/>
    <col min="10508" max="10509" width="10.7109375" style="1" customWidth="1"/>
    <col min="10510" max="10510" width="11.28515625" style="1" customWidth="1"/>
    <col min="10511" max="10752" width="14.85546875" style="1"/>
    <col min="10753" max="10753" width="5.7109375" style="1" customWidth="1"/>
    <col min="10754" max="10754" width="28.85546875" style="1" customWidth="1"/>
    <col min="10755" max="10755" width="10" style="1" customWidth="1"/>
    <col min="10756" max="10756" width="10.28515625" style="1" customWidth="1"/>
    <col min="10757" max="10757" width="10.5703125" style="1" customWidth="1"/>
    <col min="10758" max="10758" width="10" style="1" customWidth="1"/>
    <col min="10759" max="10759" width="11.140625" style="1" customWidth="1"/>
    <col min="10760" max="10760" width="10" style="1" customWidth="1"/>
    <col min="10761" max="10761" width="11.140625" style="1" customWidth="1"/>
    <col min="10762" max="10762" width="11.28515625" style="1" customWidth="1"/>
    <col min="10763" max="10763" width="10.85546875" style="1" customWidth="1"/>
    <col min="10764" max="10765" width="10.7109375" style="1" customWidth="1"/>
    <col min="10766" max="10766" width="11.28515625" style="1" customWidth="1"/>
    <col min="10767" max="11008" width="14.85546875" style="1"/>
    <col min="11009" max="11009" width="5.7109375" style="1" customWidth="1"/>
    <col min="11010" max="11010" width="28.85546875" style="1" customWidth="1"/>
    <col min="11011" max="11011" width="10" style="1" customWidth="1"/>
    <col min="11012" max="11012" width="10.28515625" style="1" customWidth="1"/>
    <col min="11013" max="11013" width="10.5703125" style="1" customWidth="1"/>
    <col min="11014" max="11014" width="10" style="1" customWidth="1"/>
    <col min="11015" max="11015" width="11.140625" style="1" customWidth="1"/>
    <col min="11016" max="11016" width="10" style="1" customWidth="1"/>
    <col min="11017" max="11017" width="11.140625" style="1" customWidth="1"/>
    <col min="11018" max="11018" width="11.28515625" style="1" customWidth="1"/>
    <col min="11019" max="11019" width="10.85546875" style="1" customWidth="1"/>
    <col min="11020" max="11021" width="10.7109375" style="1" customWidth="1"/>
    <col min="11022" max="11022" width="11.28515625" style="1" customWidth="1"/>
    <col min="11023" max="11264" width="14.85546875" style="1"/>
    <col min="11265" max="11265" width="5.7109375" style="1" customWidth="1"/>
    <col min="11266" max="11266" width="28.85546875" style="1" customWidth="1"/>
    <col min="11267" max="11267" width="10" style="1" customWidth="1"/>
    <col min="11268" max="11268" width="10.28515625" style="1" customWidth="1"/>
    <col min="11269" max="11269" width="10.5703125" style="1" customWidth="1"/>
    <col min="11270" max="11270" width="10" style="1" customWidth="1"/>
    <col min="11271" max="11271" width="11.140625" style="1" customWidth="1"/>
    <col min="11272" max="11272" width="10" style="1" customWidth="1"/>
    <col min="11273" max="11273" width="11.140625" style="1" customWidth="1"/>
    <col min="11274" max="11274" width="11.28515625" style="1" customWidth="1"/>
    <col min="11275" max="11275" width="10.85546875" style="1" customWidth="1"/>
    <col min="11276" max="11277" width="10.7109375" style="1" customWidth="1"/>
    <col min="11278" max="11278" width="11.28515625" style="1" customWidth="1"/>
    <col min="11279" max="11520" width="14.85546875" style="1"/>
    <col min="11521" max="11521" width="5.7109375" style="1" customWidth="1"/>
    <col min="11522" max="11522" width="28.85546875" style="1" customWidth="1"/>
    <col min="11523" max="11523" width="10" style="1" customWidth="1"/>
    <col min="11524" max="11524" width="10.28515625" style="1" customWidth="1"/>
    <col min="11525" max="11525" width="10.5703125" style="1" customWidth="1"/>
    <col min="11526" max="11526" width="10" style="1" customWidth="1"/>
    <col min="11527" max="11527" width="11.140625" style="1" customWidth="1"/>
    <col min="11528" max="11528" width="10" style="1" customWidth="1"/>
    <col min="11529" max="11529" width="11.140625" style="1" customWidth="1"/>
    <col min="11530" max="11530" width="11.28515625" style="1" customWidth="1"/>
    <col min="11531" max="11531" width="10.85546875" style="1" customWidth="1"/>
    <col min="11532" max="11533" width="10.7109375" style="1" customWidth="1"/>
    <col min="11534" max="11534" width="11.28515625" style="1" customWidth="1"/>
    <col min="11535" max="11776" width="14.85546875" style="1"/>
    <col min="11777" max="11777" width="5.7109375" style="1" customWidth="1"/>
    <col min="11778" max="11778" width="28.85546875" style="1" customWidth="1"/>
    <col min="11779" max="11779" width="10" style="1" customWidth="1"/>
    <col min="11780" max="11780" width="10.28515625" style="1" customWidth="1"/>
    <col min="11781" max="11781" width="10.5703125" style="1" customWidth="1"/>
    <col min="11782" max="11782" width="10" style="1" customWidth="1"/>
    <col min="11783" max="11783" width="11.140625" style="1" customWidth="1"/>
    <col min="11784" max="11784" width="10" style="1" customWidth="1"/>
    <col min="11785" max="11785" width="11.140625" style="1" customWidth="1"/>
    <col min="11786" max="11786" width="11.28515625" style="1" customWidth="1"/>
    <col min="11787" max="11787" width="10.85546875" style="1" customWidth="1"/>
    <col min="11788" max="11789" width="10.7109375" style="1" customWidth="1"/>
    <col min="11790" max="11790" width="11.28515625" style="1" customWidth="1"/>
    <col min="11791" max="12032" width="14.85546875" style="1"/>
    <col min="12033" max="12033" width="5.7109375" style="1" customWidth="1"/>
    <col min="12034" max="12034" width="28.85546875" style="1" customWidth="1"/>
    <col min="12035" max="12035" width="10" style="1" customWidth="1"/>
    <col min="12036" max="12036" width="10.28515625" style="1" customWidth="1"/>
    <col min="12037" max="12037" width="10.5703125" style="1" customWidth="1"/>
    <col min="12038" max="12038" width="10" style="1" customWidth="1"/>
    <col min="12039" max="12039" width="11.140625" style="1" customWidth="1"/>
    <col min="12040" max="12040" width="10" style="1" customWidth="1"/>
    <col min="12041" max="12041" width="11.140625" style="1" customWidth="1"/>
    <col min="12042" max="12042" width="11.28515625" style="1" customWidth="1"/>
    <col min="12043" max="12043" width="10.85546875" style="1" customWidth="1"/>
    <col min="12044" max="12045" width="10.7109375" style="1" customWidth="1"/>
    <col min="12046" max="12046" width="11.28515625" style="1" customWidth="1"/>
    <col min="12047" max="12288" width="14.85546875" style="1"/>
    <col min="12289" max="12289" width="5.7109375" style="1" customWidth="1"/>
    <col min="12290" max="12290" width="28.85546875" style="1" customWidth="1"/>
    <col min="12291" max="12291" width="10" style="1" customWidth="1"/>
    <col min="12292" max="12292" width="10.28515625" style="1" customWidth="1"/>
    <col min="12293" max="12293" width="10.5703125" style="1" customWidth="1"/>
    <col min="12294" max="12294" width="10" style="1" customWidth="1"/>
    <col min="12295" max="12295" width="11.140625" style="1" customWidth="1"/>
    <col min="12296" max="12296" width="10" style="1" customWidth="1"/>
    <col min="12297" max="12297" width="11.140625" style="1" customWidth="1"/>
    <col min="12298" max="12298" width="11.28515625" style="1" customWidth="1"/>
    <col min="12299" max="12299" width="10.85546875" style="1" customWidth="1"/>
    <col min="12300" max="12301" width="10.7109375" style="1" customWidth="1"/>
    <col min="12302" max="12302" width="11.28515625" style="1" customWidth="1"/>
    <col min="12303" max="12544" width="14.85546875" style="1"/>
    <col min="12545" max="12545" width="5.7109375" style="1" customWidth="1"/>
    <col min="12546" max="12546" width="28.85546875" style="1" customWidth="1"/>
    <col min="12547" max="12547" width="10" style="1" customWidth="1"/>
    <col min="12548" max="12548" width="10.28515625" style="1" customWidth="1"/>
    <col min="12549" max="12549" width="10.5703125" style="1" customWidth="1"/>
    <col min="12550" max="12550" width="10" style="1" customWidth="1"/>
    <col min="12551" max="12551" width="11.140625" style="1" customWidth="1"/>
    <col min="12552" max="12552" width="10" style="1" customWidth="1"/>
    <col min="12553" max="12553" width="11.140625" style="1" customWidth="1"/>
    <col min="12554" max="12554" width="11.28515625" style="1" customWidth="1"/>
    <col min="12555" max="12555" width="10.85546875" style="1" customWidth="1"/>
    <col min="12556" max="12557" width="10.7109375" style="1" customWidth="1"/>
    <col min="12558" max="12558" width="11.28515625" style="1" customWidth="1"/>
    <col min="12559" max="12800" width="14.85546875" style="1"/>
    <col min="12801" max="12801" width="5.7109375" style="1" customWidth="1"/>
    <col min="12802" max="12802" width="28.85546875" style="1" customWidth="1"/>
    <col min="12803" max="12803" width="10" style="1" customWidth="1"/>
    <col min="12804" max="12804" width="10.28515625" style="1" customWidth="1"/>
    <col min="12805" max="12805" width="10.5703125" style="1" customWidth="1"/>
    <col min="12806" max="12806" width="10" style="1" customWidth="1"/>
    <col min="12807" max="12807" width="11.140625" style="1" customWidth="1"/>
    <col min="12808" max="12808" width="10" style="1" customWidth="1"/>
    <col min="12809" max="12809" width="11.140625" style="1" customWidth="1"/>
    <col min="12810" max="12810" width="11.28515625" style="1" customWidth="1"/>
    <col min="12811" max="12811" width="10.85546875" style="1" customWidth="1"/>
    <col min="12812" max="12813" width="10.7109375" style="1" customWidth="1"/>
    <col min="12814" max="12814" width="11.28515625" style="1" customWidth="1"/>
    <col min="12815" max="13056" width="14.85546875" style="1"/>
    <col min="13057" max="13057" width="5.7109375" style="1" customWidth="1"/>
    <col min="13058" max="13058" width="28.85546875" style="1" customWidth="1"/>
    <col min="13059" max="13059" width="10" style="1" customWidth="1"/>
    <col min="13060" max="13060" width="10.28515625" style="1" customWidth="1"/>
    <col min="13061" max="13061" width="10.5703125" style="1" customWidth="1"/>
    <col min="13062" max="13062" width="10" style="1" customWidth="1"/>
    <col min="13063" max="13063" width="11.140625" style="1" customWidth="1"/>
    <col min="13064" max="13064" width="10" style="1" customWidth="1"/>
    <col min="13065" max="13065" width="11.140625" style="1" customWidth="1"/>
    <col min="13066" max="13066" width="11.28515625" style="1" customWidth="1"/>
    <col min="13067" max="13067" width="10.85546875" style="1" customWidth="1"/>
    <col min="13068" max="13069" width="10.7109375" style="1" customWidth="1"/>
    <col min="13070" max="13070" width="11.28515625" style="1" customWidth="1"/>
    <col min="13071" max="13312" width="14.85546875" style="1"/>
    <col min="13313" max="13313" width="5.7109375" style="1" customWidth="1"/>
    <col min="13314" max="13314" width="28.85546875" style="1" customWidth="1"/>
    <col min="13315" max="13315" width="10" style="1" customWidth="1"/>
    <col min="13316" max="13316" width="10.28515625" style="1" customWidth="1"/>
    <col min="13317" max="13317" width="10.5703125" style="1" customWidth="1"/>
    <col min="13318" max="13318" width="10" style="1" customWidth="1"/>
    <col min="13319" max="13319" width="11.140625" style="1" customWidth="1"/>
    <col min="13320" max="13320" width="10" style="1" customWidth="1"/>
    <col min="13321" max="13321" width="11.140625" style="1" customWidth="1"/>
    <col min="13322" max="13322" width="11.28515625" style="1" customWidth="1"/>
    <col min="13323" max="13323" width="10.85546875" style="1" customWidth="1"/>
    <col min="13324" max="13325" width="10.7109375" style="1" customWidth="1"/>
    <col min="13326" max="13326" width="11.28515625" style="1" customWidth="1"/>
    <col min="13327" max="13568" width="14.85546875" style="1"/>
    <col min="13569" max="13569" width="5.7109375" style="1" customWidth="1"/>
    <col min="13570" max="13570" width="28.85546875" style="1" customWidth="1"/>
    <col min="13571" max="13571" width="10" style="1" customWidth="1"/>
    <col min="13572" max="13572" width="10.28515625" style="1" customWidth="1"/>
    <col min="13573" max="13573" width="10.5703125" style="1" customWidth="1"/>
    <col min="13574" max="13574" width="10" style="1" customWidth="1"/>
    <col min="13575" max="13575" width="11.140625" style="1" customWidth="1"/>
    <col min="13576" max="13576" width="10" style="1" customWidth="1"/>
    <col min="13577" max="13577" width="11.140625" style="1" customWidth="1"/>
    <col min="13578" max="13578" width="11.28515625" style="1" customWidth="1"/>
    <col min="13579" max="13579" width="10.85546875" style="1" customWidth="1"/>
    <col min="13580" max="13581" width="10.7109375" style="1" customWidth="1"/>
    <col min="13582" max="13582" width="11.28515625" style="1" customWidth="1"/>
    <col min="13583" max="13824" width="14.85546875" style="1"/>
    <col min="13825" max="13825" width="5.7109375" style="1" customWidth="1"/>
    <col min="13826" max="13826" width="28.85546875" style="1" customWidth="1"/>
    <col min="13827" max="13827" width="10" style="1" customWidth="1"/>
    <col min="13828" max="13828" width="10.28515625" style="1" customWidth="1"/>
    <col min="13829" max="13829" width="10.5703125" style="1" customWidth="1"/>
    <col min="13830" max="13830" width="10" style="1" customWidth="1"/>
    <col min="13831" max="13831" width="11.140625" style="1" customWidth="1"/>
    <col min="13832" max="13832" width="10" style="1" customWidth="1"/>
    <col min="13833" max="13833" width="11.140625" style="1" customWidth="1"/>
    <col min="13834" max="13834" width="11.28515625" style="1" customWidth="1"/>
    <col min="13835" max="13835" width="10.85546875" style="1" customWidth="1"/>
    <col min="13836" max="13837" width="10.7109375" style="1" customWidth="1"/>
    <col min="13838" max="13838" width="11.28515625" style="1" customWidth="1"/>
    <col min="13839" max="14080" width="14.85546875" style="1"/>
    <col min="14081" max="14081" width="5.7109375" style="1" customWidth="1"/>
    <col min="14082" max="14082" width="28.85546875" style="1" customWidth="1"/>
    <col min="14083" max="14083" width="10" style="1" customWidth="1"/>
    <col min="14084" max="14084" width="10.28515625" style="1" customWidth="1"/>
    <col min="14085" max="14085" width="10.5703125" style="1" customWidth="1"/>
    <col min="14086" max="14086" width="10" style="1" customWidth="1"/>
    <col min="14087" max="14087" width="11.140625" style="1" customWidth="1"/>
    <col min="14088" max="14088" width="10" style="1" customWidth="1"/>
    <col min="14089" max="14089" width="11.140625" style="1" customWidth="1"/>
    <col min="14090" max="14090" width="11.28515625" style="1" customWidth="1"/>
    <col min="14091" max="14091" width="10.85546875" style="1" customWidth="1"/>
    <col min="14092" max="14093" width="10.7109375" style="1" customWidth="1"/>
    <col min="14094" max="14094" width="11.28515625" style="1" customWidth="1"/>
    <col min="14095" max="14336" width="14.85546875" style="1"/>
    <col min="14337" max="14337" width="5.7109375" style="1" customWidth="1"/>
    <col min="14338" max="14338" width="28.85546875" style="1" customWidth="1"/>
    <col min="14339" max="14339" width="10" style="1" customWidth="1"/>
    <col min="14340" max="14340" width="10.28515625" style="1" customWidth="1"/>
    <col min="14341" max="14341" width="10.5703125" style="1" customWidth="1"/>
    <col min="14342" max="14342" width="10" style="1" customWidth="1"/>
    <col min="14343" max="14343" width="11.140625" style="1" customWidth="1"/>
    <col min="14344" max="14344" width="10" style="1" customWidth="1"/>
    <col min="14345" max="14345" width="11.140625" style="1" customWidth="1"/>
    <col min="14346" max="14346" width="11.28515625" style="1" customWidth="1"/>
    <col min="14347" max="14347" width="10.85546875" style="1" customWidth="1"/>
    <col min="14348" max="14349" width="10.7109375" style="1" customWidth="1"/>
    <col min="14350" max="14350" width="11.28515625" style="1" customWidth="1"/>
    <col min="14351" max="14592" width="14.85546875" style="1"/>
    <col min="14593" max="14593" width="5.7109375" style="1" customWidth="1"/>
    <col min="14594" max="14594" width="28.85546875" style="1" customWidth="1"/>
    <col min="14595" max="14595" width="10" style="1" customWidth="1"/>
    <col min="14596" max="14596" width="10.28515625" style="1" customWidth="1"/>
    <col min="14597" max="14597" width="10.5703125" style="1" customWidth="1"/>
    <col min="14598" max="14598" width="10" style="1" customWidth="1"/>
    <col min="14599" max="14599" width="11.140625" style="1" customWidth="1"/>
    <col min="14600" max="14600" width="10" style="1" customWidth="1"/>
    <col min="14601" max="14601" width="11.140625" style="1" customWidth="1"/>
    <col min="14602" max="14602" width="11.28515625" style="1" customWidth="1"/>
    <col min="14603" max="14603" width="10.85546875" style="1" customWidth="1"/>
    <col min="14604" max="14605" width="10.7109375" style="1" customWidth="1"/>
    <col min="14606" max="14606" width="11.28515625" style="1" customWidth="1"/>
    <col min="14607" max="14848" width="14.85546875" style="1"/>
    <col min="14849" max="14849" width="5.7109375" style="1" customWidth="1"/>
    <col min="14850" max="14850" width="28.85546875" style="1" customWidth="1"/>
    <col min="14851" max="14851" width="10" style="1" customWidth="1"/>
    <col min="14852" max="14852" width="10.28515625" style="1" customWidth="1"/>
    <col min="14853" max="14853" width="10.5703125" style="1" customWidth="1"/>
    <col min="14854" max="14854" width="10" style="1" customWidth="1"/>
    <col min="14855" max="14855" width="11.140625" style="1" customWidth="1"/>
    <col min="14856" max="14856" width="10" style="1" customWidth="1"/>
    <col min="14857" max="14857" width="11.140625" style="1" customWidth="1"/>
    <col min="14858" max="14858" width="11.28515625" style="1" customWidth="1"/>
    <col min="14859" max="14859" width="10.85546875" style="1" customWidth="1"/>
    <col min="14860" max="14861" width="10.7109375" style="1" customWidth="1"/>
    <col min="14862" max="14862" width="11.28515625" style="1" customWidth="1"/>
    <col min="14863" max="15104" width="14.85546875" style="1"/>
    <col min="15105" max="15105" width="5.7109375" style="1" customWidth="1"/>
    <col min="15106" max="15106" width="28.85546875" style="1" customWidth="1"/>
    <col min="15107" max="15107" width="10" style="1" customWidth="1"/>
    <col min="15108" max="15108" width="10.28515625" style="1" customWidth="1"/>
    <col min="15109" max="15109" width="10.5703125" style="1" customWidth="1"/>
    <col min="15110" max="15110" width="10" style="1" customWidth="1"/>
    <col min="15111" max="15111" width="11.140625" style="1" customWidth="1"/>
    <col min="15112" max="15112" width="10" style="1" customWidth="1"/>
    <col min="15113" max="15113" width="11.140625" style="1" customWidth="1"/>
    <col min="15114" max="15114" width="11.28515625" style="1" customWidth="1"/>
    <col min="15115" max="15115" width="10.85546875" style="1" customWidth="1"/>
    <col min="15116" max="15117" width="10.7109375" style="1" customWidth="1"/>
    <col min="15118" max="15118" width="11.28515625" style="1" customWidth="1"/>
    <col min="15119" max="15360" width="14.85546875" style="1"/>
    <col min="15361" max="15361" width="5.7109375" style="1" customWidth="1"/>
    <col min="15362" max="15362" width="28.85546875" style="1" customWidth="1"/>
    <col min="15363" max="15363" width="10" style="1" customWidth="1"/>
    <col min="15364" max="15364" width="10.28515625" style="1" customWidth="1"/>
    <col min="15365" max="15365" width="10.5703125" style="1" customWidth="1"/>
    <col min="15366" max="15366" width="10" style="1" customWidth="1"/>
    <col min="15367" max="15367" width="11.140625" style="1" customWidth="1"/>
    <col min="15368" max="15368" width="10" style="1" customWidth="1"/>
    <col min="15369" max="15369" width="11.140625" style="1" customWidth="1"/>
    <col min="15370" max="15370" width="11.28515625" style="1" customWidth="1"/>
    <col min="15371" max="15371" width="10.85546875" style="1" customWidth="1"/>
    <col min="15372" max="15373" width="10.7109375" style="1" customWidth="1"/>
    <col min="15374" max="15374" width="11.28515625" style="1" customWidth="1"/>
    <col min="15375" max="15616" width="14.85546875" style="1"/>
    <col min="15617" max="15617" width="5.7109375" style="1" customWidth="1"/>
    <col min="15618" max="15618" width="28.85546875" style="1" customWidth="1"/>
    <col min="15619" max="15619" width="10" style="1" customWidth="1"/>
    <col min="15620" max="15620" width="10.28515625" style="1" customWidth="1"/>
    <col min="15621" max="15621" width="10.5703125" style="1" customWidth="1"/>
    <col min="15622" max="15622" width="10" style="1" customWidth="1"/>
    <col min="15623" max="15623" width="11.140625" style="1" customWidth="1"/>
    <col min="15624" max="15624" width="10" style="1" customWidth="1"/>
    <col min="15625" max="15625" width="11.140625" style="1" customWidth="1"/>
    <col min="15626" max="15626" width="11.28515625" style="1" customWidth="1"/>
    <col min="15627" max="15627" width="10.85546875" style="1" customWidth="1"/>
    <col min="15628" max="15629" width="10.7109375" style="1" customWidth="1"/>
    <col min="15630" max="15630" width="11.28515625" style="1" customWidth="1"/>
    <col min="15631" max="15872" width="14.85546875" style="1"/>
    <col min="15873" max="15873" width="5.7109375" style="1" customWidth="1"/>
    <col min="15874" max="15874" width="28.85546875" style="1" customWidth="1"/>
    <col min="15875" max="15875" width="10" style="1" customWidth="1"/>
    <col min="15876" max="15876" width="10.28515625" style="1" customWidth="1"/>
    <col min="15877" max="15877" width="10.5703125" style="1" customWidth="1"/>
    <col min="15878" max="15878" width="10" style="1" customWidth="1"/>
    <col min="15879" max="15879" width="11.140625" style="1" customWidth="1"/>
    <col min="15880" max="15880" width="10" style="1" customWidth="1"/>
    <col min="15881" max="15881" width="11.140625" style="1" customWidth="1"/>
    <col min="15882" max="15882" width="11.28515625" style="1" customWidth="1"/>
    <col min="15883" max="15883" width="10.85546875" style="1" customWidth="1"/>
    <col min="15884" max="15885" width="10.7109375" style="1" customWidth="1"/>
    <col min="15886" max="15886" width="11.28515625" style="1" customWidth="1"/>
    <col min="15887" max="16128" width="14.85546875" style="1"/>
    <col min="16129" max="16129" width="5.7109375" style="1" customWidth="1"/>
    <col min="16130" max="16130" width="28.85546875" style="1" customWidth="1"/>
    <col min="16131" max="16131" width="10" style="1" customWidth="1"/>
    <col min="16132" max="16132" width="10.28515625" style="1" customWidth="1"/>
    <col min="16133" max="16133" width="10.5703125" style="1" customWidth="1"/>
    <col min="16134" max="16134" width="10" style="1" customWidth="1"/>
    <col min="16135" max="16135" width="11.140625" style="1" customWidth="1"/>
    <col min="16136" max="16136" width="10" style="1" customWidth="1"/>
    <col min="16137" max="16137" width="11.140625" style="1" customWidth="1"/>
    <col min="16138" max="16138" width="11.28515625" style="1" customWidth="1"/>
    <col min="16139" max="16139" width="10.85546875" style="1" customWidth="1"/>
    <col min="16140" max="16141" width="10.7109375" style="1" customWidth="1"/>
    <col min="16142" max="16142" width="11.28515625" style="1" customWidth="1"/>
    <col min="16143" max="16384" width="14.85546875" style="1"/>
  </cols>
  <sheetData>
    <row r="1" spans="2:16" ht="14.25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1" t="s">
        <v>0</v>
      </c>
      <c r="L1" s="32"/>
      <c r="M1" s="32"/>
      <c r="N1" s="32"/>
    </row>
    <row r="2" spans="2:16" ht="16.5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2"/>
      <c r="L2" s="32"/>
      <c r="M2" s="32"/>
      <c r="N2" s="32"/>
    </row>
    <row r="3" spans="2:16" ht="16.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2"/>
      <c r="L3" s="32"/>
      <c r="M3" s="32"/>
      <c r="N3" s="32"/>
    </row>
    <row r="4" spans="2:16" ht="14.2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2"/>
      <c r="L4" s="32"/>
      <c r="M4" s="32"/>
      <c r="N4" s="32"/>
    </row>
    <row r="5" spans="2:16" ht="15.75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2"/>
      <c r="L5" s="32"/>
      <c r="M5" s="32"/>
      <c r="N5" s="32"/>
    </row>
    <row r="6" spans="2:16" ht="14.25" customHeight="1" x14ac:dyDescent="0.25">
      <c r="B6" s="33" t="s">
        <v>60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 t="s">
        <v>1</v>
      </c>
    </row>
    <row r="7" spans="2:16" ht="104.25" customHeight="1" x14ac:dyDescent="0.25">
      <c r="B7" s="12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3" t="s">
        <v>13</v>
      </c>
      <c r="N7" s="14" t="s">
        <v>14</v>
      </c>
    </row>
    <row r="8" spans="2:16" ht="18" customHeight="1" x14ac:dyDescent="0.25">
      <c r="B8" s="35" t="s">
        <v>15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2:16" s="2" customFormat="1" ht="35.25" customHeight="1" x14ac:dyDescent="0.25">
      <c r="B9" s="15" t="s">
        <v>16</v>
      </c>
      <c r="C9" s="17">
        <v>109</v>
      </c>
      <c r="D9" s="17">
        <v>100</v>
      </c>
      <c r="E9" s="17">
        <v>141</v>
      </c>
      <c r="F9" s="17">
        <v>134</v>
      </c>
      <c r="G9" s="17">
        <v>170</v>
      </c>
      <c r="H9" s="17">
        <v>171</v>
      </c>
      <c r="I9" s="17">
        <v>157</v>
      </c>
      <c r="J9" s="17">
        <v>166</v>
      </c>
      <c r="K9" s="17">
        <v>121</v>
      </c>
      <c r="L9" s="17">
        <v>129</v>
      </c>
      <c r="M9" s="17">
        <v>302</v>
      </c>
      <c r="N9" s="17">
        <f>SUM(C9:M9)</f>
        <v>1700</v>
      </c>
    </row>
    <row r="10" spans="2:16" s="2" customFormat="1" ht="32.25" customHeight="1" x14ac:dyDescent="0.25">
      <c r="B10" s="16" t="s">
        <v>17</v>
      </c>
      <c r="C10" s="17">
        <v>16</v>
      </c>
      <c r="D10" s="17">
        <v>15</v>
      </c>
      <c r="E10" s="17">
        <v>21</v>
      </c>
      <c r="F10" s="17">
        <v>20</v>
      </c>
      <c r="G10" s="17">
        <v>25</v>
      </c>
      <c r="H10" s="17">
        <v>26</v>
      </c>
      <c r="I10" s="17">
        <v>23</v>
      </c>
      <c r="J10" s="17">
        <v>25</v>
      </c>
      <c r="K10" s="17">
        <v>25</v>
      </c>
      <c r="L10" s="17">
        <v>21</v>
      </c>
      <c r="M10" s="17">
        <v>43</v>
      </c>
      <c r="N10" s="17">
        <f>SUM(C10:M10)</f>
        <v>260</v>
      </c>
    </row>
    <row r="11" spans="2:16" s="2" customFormat="1" ht="27" customHeight="1" x14ac:dyDescent="0.25">
      <c r="B11" s="15" t="s">
        <v>18</v>
      </c>
      <c r="C11" s="17">
        <f t="shared" ref="C11:N11" si="0">C9*170</f>
        <v>18530</v>
      </c>
      <c r="D11" s="17">
        <f t="shared" si="0"/>
        <v>17000</v>
      </c>
      <c r="E11" s="17">
        <f t="shared" si="0"/>
        <v>23970</v>
      </c>
      <c r="F11" s="17">
        <f t="shared" si="0"/>
        <v>22780</v>
      </c>
      <c r="G11" s="17">
        <f t="shared" si="0"/>
        <v>28900</v>
      </c>
      <c r="H11" s="17">
        <f t="shared" si="0"/>
        <v>29070</v>
      </c>
      <c r="I11" s="17">
        <f t="shared" si="0"/>
        <v>26690</v>
      </c>
      <c r="J11" s="17">
        <f t="shared" si="0"/>
        <v>28220</v>
      </c>
      <c r="K11" s="17">
        <f t="shared" si="0"/>
        <v>20570</v>
      </c>
      <c r="L11" s="17">
        <f t="shared" si="0"/>
        <v>21930</v>
      </c>
      <c r="M11" s="17">
        <f t="shared" si="0"/>
        <v>51340</v>
      </c>
      <c r="N11" s="19">
        <f t="shared" si="0"/>
        <v>289000</v>
      </c>
      <c r="O11" s="4"/>
    </row>
    <row r="12" spans="2:16" s="2" customFormat="1" ht="30" customHeight="1" x14ac:dyDescent="0.25">
      <c r="B12" s="15" t="s">
        <v>19</v>
      </c>
      <c r="C12" s="19">
        <v>48</v>
      </c>
      <c r="D12" s="19">
        <v>63</v>
      </c>
      <c r="E12" s="19">
        <v>60</v>
      </c>
      <c r="F12" s="19">
        <v>64</v>
      </c>
      <c r="G12" s="19">
        <v>71</v>
      </c>
      <c r="H12" s="19">
        <v>73</v>
      </c>
      <c r="I12" s="19">
        <v>63</v>
      </c>
      <c r="J12" s="19">
        <v>65</v>
      </c>
      <c r="K12" s="19">
        <v>82</v>
      </c>
      <c r="L12" s="19">
        <v>70</v>
      </c>
      <c r="M12" s="19">
        <v>125</v>
      </c>
      <c r="N12" s="19">
        <f>SUM(C12:M12)</f>
        <v>784</v>
      </c>
    </row>
    <row r="13" spans="2:16" s="2" customFormat="1" ht="28.5" customHeight="1" x14ac:dyDescent="0.25">
      <c r="B13" s="15" t="s">
        <v>20</v>
      </c>
      <c r="C13" s="19">
        <v>17</v>
      </c>
      <c r="D13" s="19">
        <v>16</v>
      </c>
      <c r="E13" s="19">
        <v>16</v>
      </c>
      <c r="F13" s="19">
        <v>16</v>
      </c>
      <c r="G13" s="19">
        <v>18</v>
      </c>
      <c r="H13" s="19">
        <v>18</v>
      </c>
      <c r="I13" s="19">
        <v>18</v>
      </c>
      <c r="J13" s="19">
        <v>17</v>
      </c>
      <c r="K13" s="19">
        <v>16</v>
      </c>
      <c r="L13" s="19">
        <v>16</v>
      </c>
      <c r="M13" s="19">
        <v>23</v>
      </c>
      <c r="N13" s="19">
        <f>SUM(C13:M13)/11</f>
        <v>17.363636363636363</v>
      </c>
    </row>
    <row r="14" spans="2:16" ht="34.5" customHeight="1" x14ac:dyDescent="0.25">
      <c r="B14" s="36" t="s">
        <v>21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P14" s="2"/>
    </row>
    <row r="15" spans="2:16" s="2" customFormat="1" ht="44.25" customHeight="1" x14ac:dyDescent="0.25">
      <c r="B15" s="15" t="s">
        <v>16</v>
      </c>
      <c r="C15" s="19">
        <v>42</v>
      </c>
      <c r="D15" s="19">
        <v>37</v>
      </c>
      <c r="E15" s="19">
        <v>30</v>
      </c>
      <c r="F15" s="19">
        <v>48</v>
      </c>
      <c r="G15" s="19">
        <v>44</v>
      </c>
      <c r="H15" s="19">
        <v>39</v>
      </c>
      <c r="I15" s="19">
        <v>35</v>
      </c>
      <c r="J15" s="19">
        <v>42</v>
      </c>
      <c r="K15" s="19">
        <v>32</v>
      </c>
      <c r="L15" s="19">
        <v>32</v>
      </c>
      <c r="M15" s="19">
        <v>69</v>
      </c>
      <c r="N15" s="19">
        <f>SUM(C15:M15)</f>
        <v>450</v>
      </c>
    </row>
    <row r="16" spans="2:16" s="2" customFormat="1" ht="27" customHeight="1" x14ac:dyDescent="0.25">
      <c r="B16" s="16" t="s">
        <v>17</v>
      </c>
      <c r="C16" s="19">
        <v>21</v>
      </c>
      <c r="D16" s="19">
        <v>18</v>
      </c>
      <c r="E16" s="19">
        <v>15</v>
      </c>
      <c r="F16" s="19">
        <v>24</v>
      </c>
      <c r="G16" s="19">
        <v>22</v>
      </c>
      <c r="H16" s="19">
        <v>20</v>
      </c>
      <c r="I16" s="19">
        <v>18</v>
      </c>
      <c r="J16" s="19">
        <v>21</v>
      </c>
      <c r="K16" s="19">
        <v>16</v>
      </c>
      <c r="L16" s="19">
        <v>16</v>
      </c>
      <c r="M16" s="19">
        <v>35</v>
      </c>
      <c r="N16" s="19">
        <f>SUM(C16:M16)</f>
        <v>226</v>
      </c>
    </row>
    <row r="17" spans="2:18" s="2" customFormat="1" ht="33" customHeight="1" x14ac:dyDescent="0.25">
      <c r="B17" s="15" t="s">
        <v>22</v>
      </c>
      <c r="C17" s="19">
        <v>10</v>
      </c>
      <c r="D17" s="19">
        <v>9</v>
      </c>
      <c r="E17" s="19">
        <v>7</v>
      </c>
      <c r="F17" s="19">
        <v>12</v>
      </c>
      <c r="G17" s="19">
        <v>11</v>
      </c>
      <c r="H17" s="19">
        <v>10</v>
      </c>
      <c r="I17" s="19">
        <v>9</v>
      </c>
      <c r="J17" s="19">
        <v>11</v>
      </c>
      <c r="K17" s="19">
        <v>8</v>
      </c>
      <c r="L17" s="19">
        <v>8</v>
      </c>
      <c r="M17" s="19">
        <v>17</v>
      </c>
      <c r="N17" s="19">
        <f>SUM(C17:M17)</f>
        <v>112</v>
      </c>
    </row>
    <row r="18" spans="2:18" s="2" customFormat="1" ht="25.5" customHeight="1" x14ac:dyDescent="0.25">
      <c r="B18" s="15" t="s">
        <v>18</v>
      </c>
      <c r="C18" s="19">
        <v>28035</v>
      </c>
      <c r="D18" s="19">
        <v>24727.5</v>
      </c>
      <c r="E18" s="19">
        <v>20002.5</v>
      </c>
      <c r="F18" s="19">
        <v>32130</v>
      </c>
      <c r="G18" s="19">
        <v>29452.5</v>
      </c>
      <c r="H18" s="19">
        <v>26145</v>
      </c>
      <c r="I18" s="19">
        <v>23467.5</v>
      </c>
      <c r="J18" s="19">
        <v>28192.5</v>
      </c>
      <c r="K18" s="19">
        <v>21420</v>
      </c>
      <c r="L18" s="19">
        <v>21420</v>
      </c>
      <c r="M18" s="19">
        <v>46147.5</v>
      </c>
      <c r="N18" s="19">
        <f>SUM(C18:M18)</f>
        <v>301140</v>
      </c>
    </row>
    <row r="19" spans="2:18" s="2" customFormat="1" ht="21" customHeight="1" x14ac:dyDescent="0.25">
      <c r="B19" s="18" t="s">
        <v>20</v>
      </c>
      <c r="C19" s="19">
        <v>16</v>
      </c>
      <c r="D19" s="19">
        <v>16</v>
      </c>
      <c r="E19" s="19">
        <v>16</v>
      </c>
      <c r="F19" s="19">
        <v>17</v>
      </c>
      <c r="G19" s="19">
        <v>17</v>
      </c>
      <c r="H19" s="19">
        <v>17</v>
      </c>
      <c r="I19" s="19">
        <v>16</v>
      </c>
      <c r="J19" s="19">
        <v>16</v>
      </c>
      <c r="K19" s="19">
        <v>16</v>
      </c>
      <c r="L19" s="19">
        <v>16</v>
      </c>
      <c r="M19" s="19">
        <v>25</v>
      </c>
      <c r="N19" s="19">
        <f>SUM(C19:M19)/11</f>
        <v>17.09090909090909</v>
      </c>
      <c r="O19" s="4"/>
    </row>
    <row r="20" spans="2:18" ht="20.25" customHeight="1" x14ac:dyDescent="0.25">
      <c r="B20" s="37" t="s">
        <v>23</v>
      </c>
      <c r="C20" s="38" t="s">
        <v>24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7"/>
    </row>
    <row r="21" spans="2:18" s="5" customFormat="1" ht="29.25" customHeight="1" x14ac:dyDescent="0.25">
      <c r="B21" s="25" t="s">
        <v>16</v>
      </c>
      <c r="C21" s="26">
        <v>28</v>
      </c>
      <c r="D21" s="26">
        <v>24</v>
      </c>
      <c r="E21" s="26">
        <v>25</v>
      </c>
      <c r="F21" s="26">
        <v>23</v>
      </c>
      <c r="G21" s="26">
        <v>35</v>
      </c>
      <c r="H21" s="26">
        <v>35</v>
      </c>
      <c r="I21" s="26">
        <v>35</v>
      </c>
      <c r="J21" s="26">
        <v>27</v>
      </c>
      <c r="K21" s="26">
        <v>27</v>
      </c>
      <c r="L21" s="26">
        <v>27</v>
      </c>
      <c r="M21" s="26">
        <v>64</v>
      </c>
      <c r="N21" s="27">
        <f>SUM(C21:M21)</f>
        <v>350</v>
      </c>
      <c r="R21" s="6"/>
    </row>
    <row r="22" spans="2:18" s="5" customFormat="1" ht="27.75" customHeight="1" x14ac:dyDescent="0.25">
      <c r="B22" s="25" t="s">
        <v>17</v>
      </c>
      <c r="C22" s="27">
        <v>5</v>
      </c>
      <c r="D22" s="27">
        <v>4</v>
      </c>
      <c r="E22" s="27">
        <v>4</v>
      </c>
      <c r="F22" s="27">
        <v>4</v>
      </c>
      <c r="G22" s="27">
        <v>7</v>
      </c>
      <c r="H22" s="27">
        <v>7</v>
      </c>
      <c r="I22" s="27">
        <v>7</v>
      </c>
      <c r="J22" s="27">
        <v>5</v>
      </c>
      <c r="K22" s="27">
        <v>5</v>
      </c>
      <c r="L22" s="27">
        <v>5</v>
      </c>
      <c r="M22" s="27">
        <v>25</v>
      </c>
      <c r="N22" s="27">
        <f>SUM(C22:M22)</f>
        <v>78</v>
      </c>
    </row>
    <row r="23" spans="2:18" s="5" customFormat="1" ht="18" customHeight="1" x14ac:dyDescent="0.25">
      <c r="B23" s="28" t="s">
        <v>18</v>
      </c>
      <c r="C23" s="26">
        <v>9091.848</v>
      </c>
      <c r="D23" s="26">
        <v>7837.8</v>
      </c>
      <c r="E23" s="26">
        <v>8151.3119999999999</v>
      </c>
      <c r="F23" s="26">
        <v>7524.2880000000005</v>
      </c>
      <c r="G23" s="26">
        <v>12226.968000000001</v>
      </c>
      <c r="H23" s="26">
        <v>11286.432000000001</v>
      </c>
      <c r="I23" s="26">
        <v>11599.944</v>
      </c>
      <c r="J23" s="26">
        <v>8778.3359999999993</v>
      </c>
      <c r="K23" s="26">
        <v>8778.3359999999993</v>
      </c>
      <c r="L23" s="26">
        <v>8464.8240000000005</v>
      </c>
      <c r="M23" s="26">
        <v>20692.392</v>
      </c>
      <c r="N23" s="26">
        <f>SUM(C23:M23)</f>
        <v>114432.47999999998</v>
      </c>
    </row>
    <row r="24" spans="2:18" s="5" customFormat="1" ht="27" customHeight="1" x14ac:dyDescent="0.25">
      <c r="B24" s="25" t="s">
        <v>19</v>
      </c>
      <c r="C24" s="26">
        <v>14</v>
      </c>
      <c r="D24" s="26">
        <v>12</v>
      </c>
      <c r="E24" s="26">
        <v>13</v>
      </c>
      <c r="F24" s="26">
        <v>12</v>
      </c>
      <c r="G24" s="26">
        <v>19</v>
      </c>
      <c r="H24" s="26">
        <v>18</v>
      </c>
      <c r="I24" s="26">
        <v>18</v>
      </c>
      <c r="J24" s="26">
        <v>14</v>
      </c>
      <c r="K24" s="26">
        <v>14</v>
      </c>
      <c r="L24" s="26">
        <v>13</v>
      </c>
      <c r="M24" s="26">
        <v>33</v>
      </c>
      <c r="N24" s="26">
        <f>SUM(C24:M24)</f>
        <v>180</v>
      </c>
    </row>
    <row r="25" spans="2:18" s="5" customFormat="1" ht="21" customHeight="1" x14ac:dyDescent="0.25">
      <c r="B25" s="28" t="s">
        <v>20</v>
      </c>
      <c r="C25" s="27">
        <v>17</v>
      </c>
      <c r="D25" s="27">
        <v>16</v>
      </c>
      <c r="E25" s="27">
        <v>16</v>
      </c>
      <c r="F25" s="27">
        <v>16</v>
      </c>
      <c r="G25" s="27">
        <v>17</v>
      </c>
      <c r="H25" s="27">
        <v>17</v>
      </c>
      <c r="I25" s="27">
        <v>17</v>
      </c>
      <c r="J25" s="27">
        <v>17</v>
      </c>
      <c r="K25" s="27">
        <v>16</v>
      </c>
      <c r="L25" s="27">
        <v>16</v>
      </c>
      <c r="M25" s="27">
        <v>25</v>
      </c>
      <c r="N25" s="27">
        <f>SUM(C25:M25)/11</f>
        <v>17.272727272727273</v>
      </c>
    </row>
    <row r="26" spans="2:18" ht="18.75" customHeight="1" x14ac:dyDescent="0.25">
      <c r="B26" s="35" t="s">
        <v>25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2:18" s="2" customFormat="1" ht="33" customHeight="1" x14ac:dyDescent="0.25">
      <c r="B27" s="15" t="s">
        <v>16</v>
      </c>
      <c r="C27" s="19">
        <f>C28+C29</f>
        <v>1230</v>
      </c>
      <c r="D27" s="19">
        <f t="shared" ref="D27:N27" si="1">D28+D29</f>
        <v>1230</v>
      </c>
      <c r="E27" s="19">
        <f t="shared" si="1"/>
        <v>1230</v>
      </c>
      <c r="F27" s="19">
        <f t="shared" si="1"/>
        <v>1230</v>
      </c>
      <c r="G27" s="19">
        <f t="shared" si="1"/>
        <v>2040</v>
      </c>
      <c r="H27" s="19">
        <f t="shared" si="1"/>
        <v>1540</v>
      </c>
      <c r="I27" s="19">
        <f t="shared" si="1"/>
        <v>1540</v>
      </c>
      <c r="J27" s="19">
        <f t="shared" si="1"/>
        <v>2040</v>
      </c>
      <c r="K27" s="19">
        <f t="shared" si="1"/>
        <v>1030</v>
      </c>
      <c r="L27" s="19">
        <f t="shared" si="1"/>
        <v>1230</v>
      </c>
      <c r="M27" s="19">
        <f t="shared" si="1"/>
        <v>3560</v>
      </c>
      <c r="N27" s="19">
        <f t="shared" si="1"/>
        <v>17900</v>
      </c>
    </row>
    <row r="28" spans="2:18" s="2" customFormat="1" ht="16.5" customHeight="1" x14ac:dyDescent="0.25">
      <c r="B28" s="16" t="s">
        <v>26</v>
      </c>
      <c r="C28" s="19">
        <v>30</v>
      </c>
      <c r="D28" s="19">
        <v>30</v>
      </c>
      <c r="E28" s="19">
        <v>30</v>
      </c>
      <c r="F28" s="19">
        <v>30</v>
      </c>
      <c r="G28" s="19">
        <v>40</v>
      </c>
      <c r="H28" s="19">
        <v>40</v>
      </c>
      <c r="I28" s="19">
        <v>40</v>
      </c>
      <c r="J28" s="19">
        <v>40</v>
      </c>
      <c r="K28" s="19">
        <v>30</v>
      </c>
      <c r="L28" s="19">
        <v>30</v>
      </c>
      <c r="M28" s="19">
        <v>60</v>
      </c>
      <c r="N28" s="19">
        <v>400</v>
      </c>
    </row>
    <row r="29" spans="2:18" s="2" customFormat="1" ht="36" customHeight="1" x14ac:dyDescent="0.25">
      <c r="B29" s="20" t="s">
        <v>27</v>
      </c>
      <c r="C29" s="19">
        <v>1200</v>
      </c>
      <c r="D29" s="19">
        <v>1200</v>
      </c>
      <c r="E29" s="19">
        <v>1200</v>
      </c>
      <c r="F29" s="19">
        <v>1200</v>
      </c>
      <c r="G29" s="19">
        <v>2000</v>
      </c>
      <c r="H29" s="19">
        <v>1500</v>
      </c>
      <c r="I29" s="19">
        <v>1500</v>
      </c>
      <c r="J29" s="19">
        <v>2000</v>
      </c>
      <c r="K29" s="19">
        <v>1000</v>
      </c>
      <c r="L29" s="19">
        <v>1200</v>
      </c>
      <c r="M29" s="19">
        <v>3500</v>
      </c>
      <c r="N29" s="19">
        <v>17500</v>
      </c>
    </row>
    <row r="30" spans="2:18" s="2" customFormat="1" ht="40.5" customHeight="1" x14ac:dyDescent="0.25">
      <c r="B30" s="16" t="s">
        <v>28</v>
      </c>
      <c r="C30" s="19">
        <f>C29/100*10</f>
        <v>120</v>
      </c>
      <c r="D30" s="19">
        <f t="shared" ref="D30:M30" si="2">D29/100*10</f>
        <v>120</v>
      </c>
      <c r="E30" s="19">
        <f t="shared" si="2"/>
        <v>120</v>
      </c>
      <c r="F30" s="19">
        <f t="shared" si="2"/>
        <v>120</v>
      </c>
      <c r="G30" s="19">
        <f t="shared" si="2"/>
        <v>200</v>
      </c>
      <c r="H30" s="19">
        <f t="shared" si="2"/>
        <v>150</v>
      </c>
      <c r="I30" s="19">
        <f t="shared" si="2"/>
        <v>150</v>
      </c>
      <c r="J30" s="19">
        <f t="shared" si="2"/>
        <v>200</v>
      </c>
      <c r="K30" s="19">
        <f t="shared" si="2"/>
        <v>100</v>
      </c>
      <c r="L30" s="19">
        <f t="shared" si="2"/>
        <v>120</v>
      </c>
      <c r="M30" s="19">
        <f t="shared" si="2"/>
        <v>350</v>
      </c>
      <c r="N30" s="19">
        <f>SUM(C30:M30)</f>
        <v>1750</v>
      </c>
    </row>
    <row r="31" spans="2:18" s="2" customFormat="1" ht="21.75" customHeight="1" x14ac:dyDescent="0.25">
      <c r="B31" s="15" t="s">
        <v>29</v>
      </c>
      <c r="C31" s="19">
        <v>180</v>
      </c>
      <c r="D31" s="19">
        <v>200</v>
      </c>
      <c r="E31" s="19">
        <v>200</v>
      </c>
      <c r="F31" s="19">
        <v>250</v>
      </c>
      <c r="G31" s="19">
        <v>350</v>
      </c>
      <c r="H31" s="19">
        <v>300</v>
      </c>
      <c r="I31" s="19">
        <v>350</v>
      </c>
      <c r="J31" s="19">
        <v>350</v>
      </c>
      <c r="K31" s="19">
        <v>150</v>
      </c>
      <c r="L31" s="19">
        <v>150</v>
      </c>
      <c r="M31" s="19">
        <v>450</v>
      </c>
      <c r="N31" s="19">
        <v>2930</v>
      </c>
    </row>
    <row r="32" spans="2:18" s="2" customFormat="1" ht="24.75" customHeight="1" x14ac:dyDescent="0.25">
      <c r="B32" s="15" t="s">
        <v>30</v>
      </c>
      <c r="C32" s="19">
        <v>36</v>
      </c>
      <c r="D32" s="19">
        <v>40</v>
      </c>
      <c r="E32" s="19">
        <v>40</v>
      </c>
      <c r="F32" s="19">
        <v>50</v>
      </c>
      <c r="G32" s="19">
        <v>70</v>
      </c>
      <c r="H32" s="19">
        <v>60</v>
      </c>
      <c r="I32" s="19">
        <v>70</v>
      </c>
      <c r="J32" s="19">
        <v>70</v>
      </c>
      <c r="K32" s="19">
        <v>30</v>
      </c>
      <c r="L32" s="19">
        <v>30</v>
      </c>
      <c r="M32" s="19">
        <v>90</v>
      </c>
      <c r="N32" s="19">
        <v>586</v>
      </c>
    </row>
    <row r="33" spans="2:16" s="2" customFormat="1" ht="21.75" customHeight="1" x14ac:dyDescent="0.25">
      <c r="B33" s="15" t="s">
        <v>31</v>
      </c>
      <c r="C33" s="19">
        <v>1</v>
      </c>
      <c r="D33" s="19">
        <v>1</v>
      </c>
      <c r="E33" s="19">
        <v>1</v>
      </c>
      <c r="F33" s="19">
        <v>1</v>
      </c>
      <c r="G33" s="19">
        <v>1</v>
      </c>
      <c r="H33" s="19">
        <v>1</v>
      </c>
      <c r="I33" s="19">
        <v>1</v>
      </c>
      <c r="J33" s="19">
        <v>1</v>
      </c>
      <c r="K33" s="19">
        <v>1</v>
      </c>
      <c r="L33" s="19">
        <v>1</v>
      </c>
      <c r="M33" s="19">
        <v>1</v>
      </c>
      <c r="N33" s="19">
        <v>11</v>
      </c>
    </row>
    <row r="34" spans="2:16" s="2" customFormat="1" ht="27.75" customHeight="1" x14ac:dyDescent="0.25">
      <c r="B34" s="15" t="s">
        <v>18</v>
      </c>
      <c r="C34" s="19">
        <v>700</v>
      </c>
      <c r="D34" s="19">
        <v>700</v>
      </c>
      <c r="E34" s="19">
        <v>700</v>
      </c>
      <c r="F34" s="19">
        <v>700</v>
      </c>
      <c r="G34" s="19">
        <v>700</v>
      </c>
      <c r="H34" s="19">
        <v>700</v>
      </c>
      <c r="I34" s="19">
        <v>700</v>
      </c>
      <c r="J34" s="19">
        <v>700</v>
      </c>
      <c r="K34" s="19">
        <v>700</v>
      </c>
      <c r="L34" s="19">
        <v>700</v>
      </c>
      <c r="M34" s="19">
        <v>700</v>
      </c>
      <c r="N34" s="19">
        <v>7700</v>
      </c>
    </row>
    <row r="35" spans="2:16" ht="17.25" customHeight="1" x14ac:dyDescent="0.25">
      <c r="B35" s="39" t="s">
        <v>32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2:16" s="2" customFormat="1" ht="26.25" customHeight="1" x14ac:dyDescent="0.25">
      <c r="B36" s="15" t="s">
        <v>18</v>
      </c>
      <c r="C36" s="18"/>
      <c r="D36" s="18"/>
      <c r="E36" s="18"/>
      <c r="F36" s="18"/>
      <c r="G36" s="18"/>
      <c r="H36" s="18"/>
      <c r="I36" s="21"/>
      <c r="J36" s="18"/>
      <c r="K36" s="18"/>
      <c r="L36" s="18"/>
      <c r="M36" s="18"/>
      <c r="N36" s="19">
        <v>5000</v>
      </c>
    </row>
    <row r="37" spans="2:16" ht="17.25" customHeight="1" x14ac:dyDescent="0.25">
      <c r="B37" s="39" t="s">
        <v>33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6" s="5" customFormat="1" ht="33" customHeight="1" x14ac:dyDescent="0.25">
      <c r="B38" s="25" t="s">
        <v>16</v>
      </c>
      <c r="C38" s="26">
        <v>5</v>
      </c>
      <c r="D38" s="26">
        <v>5</v>
      </c>
      <c r="E38" s="26">
        <v>5</v>
      </c>
      <c r="F38" s="26">
        <v>10</v>
      </c>
      <c r="G38" s="26">
        <v>5</v>
      </c>
      <c r="H38" s="26">
        <v>4</v>
      </c>
      <c r="I38" s="26">
        <v>6</v>
      </c>
      <c r="J38" s="26">
        <v>6</v>
      </c>
      <c r="K38" s="26">
        <v>3</v>
      </c>
      <c r="L38" s="26">
        <v>6</v>
      </c>
      <c r="M38" s="26">
        <v>20</v>
      </c>
      <c r="N38" s="27">
        <f>SUM(C38:M38)</f>
        <v>75</v>
      </c>
      <c r="P38" s="7"/>
    </row>
    <row r="39" spans="2:16" s="5" customFormat="1" ht="30" customHeight="1" x14ac:dyDescent="0.25">
      <c r="B39" s="29" t="s">
        <v>17</v>
      </c>
      <c r="C39" s="27">
        <v>0</v>
      </c>
      <c r="D39" s="27">
        <v>0</v>
      </c>
      <c r="E39" s="27">
        <v>0</v>
      </c>
      <c r="F39" s="27">
        <v>0</v>
      </c>
      <c r="G39" s="27">
        <v>1</v>
      </c>
      <c r="H39" s="27">
        <v>1</v>
      </c>
      <c r="I39" s="27">
        <v>1</v>
      </c>
      <c r="J39" s="27">
        <v>1</v>
      </c>
      <c r="K39" s="27">
        <v>0</v>
      </c>
      <c r="L39" s="27">
        <v>1</v>
      </c>
      <c r="M39" s="27">
        <v>1</v>
      </c>
      <c r="N39" s="27">
        <f>SUM(C39:M39)</f>
        <v>6</v>
      </c>
    </row>
    <row r="40" spans="2:16" s="5" customFormat="1" ht="27" customHeight="1" x14ac:dyDescent="0.25">
      <c r="B40" s="25" t="s">
        <v>18</v>
      </c>
      <c r="C40" s="27">
        <v>6228</v>
      </c>
      <c r="D40" s="27">
        <v>6228</v>
      </c>
      <c r="E40" s="27">
        <v>6228</v>
      </c>
      <c r="F40" s="27">
        <v>15570</v>
      </c>
      <c r="G40" s="27">
        <v>6228</v>
      </c>
      <c r="H40" s="27">
        <v>3114</v>
      </c>
      <c r="I40" s="27">
        <v>6228</v>
      </c>
      <c r="J40" s="27">
        <v>6228</v>
      </c>
      <c r="K40" s="27">
        <v>1557</v>
      </c>
      <c r="L40" s="27">
        <v>6228</v>
      </c>
      <c r="M40" s="27">
        <v>14013</v>
      </c>
      <c r="N40" s="27">
        <f>SUM(C40:M40)</f>
        <v>77850</v>
      </c>
    </row>
    <row r="41" spans="2:16" s="5" customFormat="1" ht="27.75" customHeight="1" x14ac:dyDescent="0.25">
      <c r="B41" s="25" t="s">
        <v>20</v>
      </c>
      <c r="C41" s="27">
        <v>14</v>
      </c>
      <c r="D41" s="27">
        <v>14</v>
      </c>
      <c r="E41" s="27">
        <v>14</v>
      </c>
      <c r="F41" s="27">
        <v>15</v>
      </c>
      <c r="G41" s="27">
        <v>16</v>
      </c>
      <c r="H41" s="27">
        <v>16</v>
      </c>
      <c r="I41" s="27">
        <v>16</v>
      </c>
      <c r="J41" s="27">
        <v>16</v>
      </c>
      <c r="K41" s="27">
        <v>14</v>
      </c>
      <c r="L41" s="27">
        <v>15</v>
      </c>
      <c r="M41" s="27">
        <v>20</v>
      </c>
      <c r="N41" s="27">
        <f>SUM(C41:M41)/11</f>
        <v>15.454545454545455</v>
      </c>
    </row>
    <row r="42" spans="2:16" ht="19.5" customHeight="1" x14ac:dyDescent="0.25">
      <c r="B42" s="35" t="s">
        <v>34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2:16" s="2" customFormat="1" ht="33" customHeight="1" x14ac:dyDescent="0.25">
      <c r="B43" s="15" t="s">
        <v>35</v>
      </c>
      <c r="C43" s="19">
        <v>10</v>
      </c>
      <c r="D43" s="19">
        <v>29</v>
      </c>
      <c r="E43" s="19">
        <v>10</v>
      </c>
      <c r="F43" s="19">
        <v>33</v>
      </c>
      <c r="G43" s="19">
        <v>50</v>
      </c>
      <c r="H43" s="19">
        <v>62</v>
      </c>
      <c r="I43" s="19">
        <v>101</v>
      </c>
      <c r="J43" s="19">
        <v>49</v>
      </c>
      <c r="K43" s="19">
        <v>62</v>
      </c>
      <c r="L43" s="19">
        <v>68</v>
      </c>
      <c r="M43" s="19">
        <v>109</v>
      </c>
      <c r="N43" s="19">
        <f>SUM(C43:M43)</f>
        <v>583</v>
      </c>
      <c r="P43" s="4"/>
    </row>
    <row r="44" spans="2:16" s="2" customFormat="1" ht="33" customHeight="1" x14ac:dyDescent="0.25">
      <c r="B44" s="16" t="s">
        <v>17</v>
      </c>
      <c r="C44" s="19">
        <f>C48+C54</f>
        <v>6</v>
      </c>
      <c r="D44" s="19">
        <f t="shared" ref="D44:N44" si="3">D48+D54</f>
        <v>20</v>
      </c>
      <c r="E44" s="19">
        <f t="shared" si="3"/>
        <v>8</v>
      </c>
      <c r="F44" s="19">
        <f t="shared" si="3"/>
        <v>24</v>
      </c>
      <c r="G44" s="19">
        <f t="shared" si="3"/>
        <v>33</v>
      </c>
      <c r="H44" s="19">
        <f t="shared" si="3"/>
        <v>33</v>
      </c>
      <c r="I44" s="19">
        <v>48</v>
      </c>
      <c r="J44" s="19">
        <f t="shared" si="3"/>
        <v>30</v>
      </c>
      <c r="K44" s="19">
        <f t="shared" si="3"/>
        <v>23</v>
      </c>
      <c r="L44" s="19">
        <f t="shared" si="3"/>
        <v>39</v>
      </c>
      <c r="M44" s="19">
        <f t="shared" si="3"/>
        <v>74</v>
      </c>
      <c r="N44" s="19">
        <f t="shared" si="3"/>
        <v>333</v>
      </c>
    </row>
    <row r="45" spans="2:16" s="2" customFormat="1" ht="27" customHeight="1" x14ac:dyDescent="0.25">
      <c r="B45" s="15" t="s">
        <v>18</v>
      </c>
      <c r="C45" s="19">
        <v>2600</v>
      </c>
      <c r="D45" s="19">
        <v>7600</v>
      </c>
      <c r="E45" s="19">
        <v>2600</v>
      </c>
      <c r="F45" s="19">
        <v>8700</v>
      </c>
      <c r="G45" s="19">
        <v>13000</v>
      </c>
      <c r="H45" s="19">
        <v>16300</v>
      </c>
      <c r="I45" s="19">
        <v>26800</v>
      </c>
      <c r="J45" s="19">
        <v>12800</v>
      </c>
      <c r="K45" s="19">
        <v>16300</v>
      </c>
      <c r="L45" s="19">
        <v>17800</v>
      </c>
      <c r="M45" s="19">
        <v>29000</v>
      </c>
      <c r="N45" s="19">
        <f>SUM(C45:M45)</f>
        <v>153500</v>
      </c>
      <c r="O45" s="4"/>
    </row>
    <row r="46" spans="2:16" s="2" customFormat="1" ht="27" customHeight="1" x14ac:dyDescent="0.25">
      <c r="B46" s="15" t="s">
        <v>20</v>
      </c>
      <c r="C46" s="19">
        <f t="shared" ref="C46:M46" si="4">(C51+C56)/2</f>
        <v>14</v>
      </c>
      <c r="D46" s="19">
        <f t="shared" si="4"/>
        <v>14</v>
      </c>
      <c r="E46" s="19">
        <f t="shared" si="4"/>
        <v>14</v>
      </c>
      <c r="F46" s="19">
        <f t="shared" si="4"/>
        <v>15.5</v>
      </c>
      <c r="G46" s="19">
        <f t="shared" si="4"/>
        <v>15.5</v>
      </c>
      <c r="H46" s="19">
        <f t="shared" si="4"/>
        <v>15.5</v>
      </c>
      <c r="I46" s="19">
        <f t="shared" si="4"/>
        <v>15.5</v>
      </c>
      <c r="J46" s="19">
        <f t="shared" si="4"/>
        <v>15</v>
      </c>
      <c r="K46" s="19">
        <f t="shared" si="4"/>
        <v>14</v>
      </c>
      <c r="L46" s="19">
        <f t="shared" si="4"/>
        <v>14</v>
      </c>
      <c r="M46" s="19">
        <f t="shared" si="4"/>
        <v>17.5</v>
      </c>
      <c r="N46" s="19">
        <f>SUM(C46:M46)/11</f>
        <v>14.954545454545455</v>
      </c>
    </row>
    <row r="47" spans="2:16" ht="20.25" customHeight="1" x14ac:dyDescent="0.25">
      <c r="B47" s="35" t="s">
        <v>36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2:16" s="2" customFormat="1" ht="33.75" customHeight="1" x14ac:dyDescent="0.25">
      <c r="B48" s="16" t="s">
        <v>16</v>
      </c>
      <c r="C48" s="17">
        <v>2</v>
      </c>
      <c r="D48" s="17">
        <v>6</v>
      </c>
      <c r="E48" s="17">
        <v>2</v>
      </c>
      <c r="F48" s="17">
        <v>7</v>
      </c>
      <c r="G48" s="17">
        <v>10</v>
      </c>
      <c r="H48" s="17">
        <v>13</v>
      </c>
      <c r="I48" s="17">
        <v>22</v>
      </c>
      <c r="J48" s="17">
        <v>10</v>
      </c>
      <c r="K48" s="17">
        <v>13</v>
      </c>
      <c r="L48" s="17">
        <v>14</v>
      </c>
      <c r="M48" s="17">
        <v>24</v>
      </c>
      <c r="N48" s="19">
        <f>SUM(C48:M48)</f>
        <v>123</v>
      </c>
    </row>
    <row r="49" spans="2:14" s="2" customFormat="1" ht="24.75" customHeight="1" x14ac:dyDescent="0.25">
      <c r="B49" s="16" t="s">
        <v>37</v>
      </c>
      <c r="C49" s="19"/>
      <c r="D49" s="19"/>
      <c r="E49" s="19"/>
      <c r="F49" s="19"/>
      <c r="G49" s="19">
        <v>2</v>
      </c>
      <c r="H49" s="19">
        <v>2</v>
      </c>
      <c r="I49" s="19">
        <v>4</v>
      </c>
      <c r="J49" s="19">
        <v>3</v>
      </c>
      <c r="K49" s="19"/>
      <c r="L49" s="19"/>
      <c r="M49" s="19">
        <v>12</v>
      </c>
      <c r="N49" s="19">
        <f>SUM(C49:M49)</f>
        <v>23</v>
      </c>
    </row>
    <row r="50" spans="2:14" s="2" customFormat="1" ht="27" customHeight="1" x14ac:dyDescent="0.25">
      <c r="B50" s="15" t="s">
        <v>18</v>
      </c>
      <c r="C50" s="17">
        <v>1000</v>
      </c>
      <c r="D50" s="17">
        <v>3000</v>
      </c>
      <c r="E50" s="17">
        <v>1000</v>
      </c>
      <c r="F50" s="17">
        <v>3500</v>
      </c>
      <c r="G50" s="17">
        <v>5000</v>
      </c>
      <c r="H50" s="17">
        <v>6500</v>
      </c>
      <c r="I50" s="17">
        <v>11000</v>
      </c>
      <c r="J50" s="17">
        <v>5000</v>
      </c>
      <c r="K50" s="17">
        <v>6500</v>
      </c>
      <c r="L50" s="17">
        <v>7000</v>
      </c>
      <c r="M50" s="17">
        <v>12000</v>
      </c>
      <c r="N50" s="19">
        <f>SUM(C50:M50)</f>
        <v>61500</v>
      </c>
    </row>
    <row r="51" spans="2:14" s="2" customFormat="1" ht="28.5" customHeight="1" x14ac:dyDescent="0.25">
      <c r="B51" s="15" t="s">
        <v>20</v>
      </c>
      <c r="C51" s="19">
        <v>10</v>
      </c>
      <c r="D51" s="19">
        <v>10</v>
      </c>
      <c r="E51" s="19">
        <v>10</v>
      </c>
      <c r="F51" s="19">
        <v>12</v>
      </c>
      <c r="G51" s="19">
        <v>12</v>
      </c>
      <c r="H51" s="19">
        <v>12</v>
      </c>
      <c r="I51" s="19">
        <v>12</v>
      </c>
      <c r="J51" s="19">
        <v>12</v>
      </c>
      <c r="K51" s="19">
        <v>10</v>
      </c>
      <c r="L51" s="19">
        <v>10</v>
      </c>
      <c r="M51" s="19">
        <v>15</v>
      </c>
      <c r="N51" s="19">
        <f>SUM(C51:M51)/11</f>
        <v>11.363636363636363</v>
      </c>
    </row>
    <row r="52" spans="2:14" ht="21" customHeight="1" x14ac:dyDescent="0.25">
      <c r="B52" s="35" t="s">
        <v>38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spans="2:14" s="2" customFormat="1" ht="31.5" customHeight="1" x14ac:dyDescent="0.25">
      <c r="B53" s="15" t="s">
        <v>16</v>
      </c>
      <c r="C53" s="17">
        <v>8</v>
      </c>
      <c r="D53" s="17">
        <v>23</v>
      </c>
      <c r="E53" s="17">
        <v>8</v>
      </c>
      <c r="F53" s="17">
        <v>26</v>
      </c>
      <c r="G53" s="17">
        <v>40</v>
      </c>
      <c r="H53" s="17">
        <v>49</v>
      </c>
      <c r="I53" s="17">
        <v>79</v>
      </c>
      <c r="J53" s="17">
        <v>39</v>
      </c>
      <c r="K53" s="17">
        <v>49</v>
      </c>
      <c r="L53" s="17">
        <v>54</v>
      </c>
      <c r="M53" s="17">
        <v>85</v>
      </c>
      <c r="N53" s="19">
        <f>SUM(C53:M53)</f>
        <v>460</v>
      </c>
    </row>
    <row r="54" spans="2:14" s="2" customFormat="1" ht="27.75" customHeight="1" x14ac:dyDescent="0.25">
      <c r="B54" s="16" t="s">
        <v>17</v>
      </c>
      <c r="C54" s="19">
        <v>4</v>
      </c>
      <c r="D54" s="19">
        <v>14</v>
      </c>
      <c r="E54" s="19">
        <v>6</v>
      </c>
      <c r="F54" s="19">
        <v>17</v>
      </c>
      <c r="G54" s="19">
        <v>23</v>
      </c>
      <c r="H54" s="19">
        <v>20</v>
      </c>
      <c r="I54" s="19">
        <v>21</v>
      </c>
      <c r="J54" s="19">
        <v>20</v>
      </c>
      <c r="K54" s="19">
        <v>10</v>
      </c>
      <c r="L54" s="19">
        <v>25</v>
      </c>
      <c r="M54" s="19">
        <v>50</v>
      </c>
      <c r="N54" s="19">
        <f>SUM(C54:M54)</f>
        <v>210</v>
      </c>
    </row>
    <row r="55" spans="2:14" s="2" customFormat="1" ht="31.5" customHeight="1" x14ac:dyDescent="0.25">
      <c r="B55" s="15" t="s">
        <v>18</v>
      </c>
      <c r="C55" s="17">
        <f t="shared" ref="C55:M55" si="5">C53*200</f>
        <v>1600</v>
      </c>
      <c r="D55" s="17">
        <f t="shared" si="5"/>
        <v>4600</v>
      </c>
      <c r="E55" s="17">
        <f t="shared" si="5"/>
        <v>1600</v>
      </c>
      <c r="F55" s="17">
        <f t="shared" si="5"/>
        <v>5200</v>
      </c>
      <c r="G55" s="17">
        <f t="shared" si="5"/>
        <v>8000</v>
      </c>
      <c r="H55" s="17">
        <f t="shared" si="5"/>
        <v>9800</v>
      </c>
      <c r="I55" s="17">
        <f t="shared" si="5"/>
        <v>15800</v>
      </c>
      <c r="J55" s="17">
        <f t="shared" si="5"/>
        <v>7800</v>
      </c>
      <c r="K55" s="17">
        <f t="shared" si="5"/>
        <v>9800</v>
      </c>
      <c r="L55" s="17">
        <f t="shared" si="5"/>
        <v>10800</v>
      </c>
      <c r="M55" s="17">
        <f t="shared" si="5"/>
        <v>17000</v>
      </c>
      <c r="N55" s="19">
        <f>SUM(C55:M55)</f>
        <v>92000</v>
      </c>
    </row>
    <row r="56" spans="2:14" s="2" customFormat="1" ht="30" customHeight="1" x14ac:dyDescent="0.25">
      <c r="B56" s="15" t="s">
        <v>20</v>
      </c>
      <c r="C56" s="19">
        <v>18</v>
      </c>
      <c r="D56" s="19">
        <v>18</v>
      </c>
      <c r="E56" s="19">
        <v>18</v>
      </c>
      <c r="F56" s="19">
        <v>19</v>
      </c>
      <c r="G56" s="19">
        <v>19</v>
      </c>
      <c r="H56" s="19">
        <v>19</v>
      </c>
      <c r="I56" s="19">
        <v>19</v>
      </c>
      <c r="J56" s="19">
        <v>18</v>
      </c>
      <c r="K56" s="19">
        <v>18</v>
      </c>
      <c r="L56" s="19">
        <v>18</v>
      </c>
      <c r="M56" s="19">
        <v>20</v>
      </c>
      <c r="N56" s="19">
        <f>SUM(C56:M56)/11</f>
        <v>18.545454545454547</v>
      </c>
    </row>
    <row r="57" spans="2:14" s="8" customFormat="1" x14ac:dyDescent="0.25">
      <c r="B57" s="35" t="s">
        <v>39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2:14" s="5" customFormat="1" ht="31.5" customHeight="1" x14ac:dyDescent="0.25">
      <c r="B58" s="15" t="s">
        <v>16</v>
      </c>
      <c r="C58" s="17">
        <v>127</v>
      </c>
      <c r="D58" s="17">
        <v>151</v>
      </c>
      <c r="E58" s="17">
        <v>109</v>
      </c>
      <c r="F58" s="17">
        <v>190</v>
      </c>
      <c r="G58" s="17">
        <v>283</v>
      </c>
      <c r="H58" s="17">
        <v>230</v>
      </c>
      <c r="I58" s="17">
        <v>300</v>
      </c>
      <c r="J58" s="17">
        <v>138</v>
      </c>
      <c r="K58" s="17">
        <v>81</v>
      </c>
      <c r="L58" s="17">
        <v>133</v>
      </c>
      <c r="M58" s="17">
        <v>559</v>
      </c>
      <c r="N58" s="19">
        <f>SUM(C58:M58)</f>
        <v>2301</v>
      </c>
    </row>
    <row r="59" spans="2:14" s="5" customFormat="1" ht="30" customHeight="1" x14ac:dyDescent="0.25">
      <c r="B59" s="16" t="s">
        <v>17</v>
      </c>
      <c r="C59" s="19">
        <v>4</v>
      </c>
      <c r="D59" s="19">
        <v>3</v>
      </c>
      <c r="E59" s="19">
        <v>2</v>
      </c>
      <c r="F59" s="19">
        <v>3</v>
      </c>
      <c r="G59" s="19">
        <v>4</v>
      </c>
      <c r="H59" s="19">
        <v>5</v>
      </c>
      <c r="I59" s="19">
        <v>5</v>
      </c>
      <c r="J59" s="19">
        <v>6</v>
      </c>
      <c r="K59" s="19">
        <v>5</v>
      </c>
      <c r="L59" s="19">
        <v>5</v>
      </c>
      <c r="M59" s="19">
        <v>8</v>
      </c>
      <c r="N59" s="19">
        <f>SUM(C59:M59)</f>
        <v>50</v>
      </c>
    </row>
    <row r="60" spans="2:14" s="5" customFormat="1" ht="28.5" customHeight="1" x14ac:dyDescent="0.25">
      <c r="B60" s="15" t="s">
        <v>18</v>
      </c>
      <c r="C60" s="19">
        <v>6858</v>
      </c>
      <c r="D60" s="19">
        <v>8154</v>
      </c>
      <c r="E60" s="19">
        <v>5886</v>
      </c>
      <c r="F60" s="19">
        <v>10260</v>
      </c>
      <c r="G60" s="19">
        <v>15282</v>
      </c>
      <c r="H60" s="19">
        <v>12420</v>
      </c>
      <c r="I60" s="19">
        <v>16200</v>
      </c>
      <c r="J60" s="19">
        <v>7452</v>
      </c>
      <c r="K60" s="19">
        <v>4374</v>
      </c>
      <c r="L60" s="19">
        <v>7182</v>
      </c>
      <c r="M60" s="19">
        <v>30186</v>
      </c>
      <c r="N60" s="19">
        <f>SUM(C60:M60)</f>
        <v>124254</v>
      </c>
    </row>
    <row r="61" spans="2:14" s="5" customFormat="1" ht="28.5" customHeight="1" x14ac:dyDescent="0.25">
      <c r="B61" s="15" t="s">
        <v>40</v>
      </c>
      <c r="C61" s="19">
        <v>38</v>
      </c>
      <c r="D61" s="19">
        <v>45</v>
      </c>
      <c r="E61" s="19">
        <v>33</v>
      </c>
      <c r="F61" s="19">
        <v>57</v>
      </c>
      <c r="G61" s="19">
        <v>85</v>
      </c>
      <c r="H61" s="19">
        <v>69</v>
      </c>
      <c r="I61" s="19">
        <v>90</v>
      </c>
      <c r="J61" s="19">
        <v>41</v>
      </c>
      <c r="K61" s="19">
        <v>24</v>
      </c>
      <c r="L61" s="19">
        <v>40</v>
      </c>
      <c r="M61" s="19">
        <v>168</v>
      </c>
      <c r="N61" s="19">
        <f>SUM(C61:M61)</f>
        <v>690</v>
      </c>
    </row>
    <row r="62" spans="2:14" s="5" customFormat="1" ht="27.75" customHeight="1" x14ac:dyDescent="0.25">
      <c r="B62" s="15" t="s">
        <v>20</v>
      </c>
      <c r="C62" s="19">
        <v>14</v>
      </c>
      <c r="D62" s="19">
        <v>12</v>
      </c>
      <c r="E62" s="19">
        <v>15</v>
      </c>
      <c r="F62" s="19">
        <v>15</v>
      </c>
      <c r="G62" s="19">
        <v>16</v>
      </c>
      <c r="H62" s="19">
        <v>16</v>
      </c>
      <c r="I62" s="19">
        <v>16</v>
      </c>
      <c r="J62" s="19">
        <v>16</v>
      </c>
      <c r="K62" s="19">
        <v>13</v>
      </c>
      <c r="L62" s="19">
        <v>12</v>
      </c>
      <c r="M62" s="19">
        <v>20</v>
      </c>
      <c r="N62" s="19">
        <f>SUM(C62:M62)/11</f>
        <v>15</v>
      </c>
    </row>
    <row r="63" spans="2:14" ht="16.5" customHeight="1" x14ac:dyDescent="0.25">
      <c r="B63" s="39" t="s">
        <v>41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2:14" s="2" customFormat="1" ht="32.25" customHeight="1" x14ac:dyDescent="0.25">
      <c r="B64" s="15" t="s">
        <v>42</v>
      </c>
      <c r="C64" s="19">
        <v>55</v>
      </c>
      <c r="D64" s="19">
        <v>43</v>
      </c>
      <c r="E64" s="19">
        <v>58</v>
      </c>
      <c r="F64" s="19">
        <v>63</v>
      </c>
      <c r="G64" s="19">
        <v>86</v>
      </c>
      <c r="H64" s="19">
        <v>107</v>
      </c>
      <c r="I64" s="19">
        <v>72</v>
      </c>
      <c r="J64" s="19">
        <v>70</v>
      </c>
      <c r="K64" s="19">
        <v>52</v>
      </c>
      <c r="L64" s="19">
        <v>54</v>
      </c>
      <c r="M64" s="19">
        <v>140</v>
      </c>
      <c r="N64" s="19">
        <f>SUM(C64:M64)</f>
        <v>800</v>
      </c>
    </row>
    <row r="65" spans="2:14" s="2" customFormat="1" ht="24" customHeight="1" x14ac:dyDescent="0.25">
      <c r="B65" s="15" t="s">
        <v>18</v>
      </c>
      <c r="C65" s="19">
        <v>990</v>
      </c>
      <c r="D65" s="19">
        <v>774</v>
      </c>
      <c r="E65" s="19">
        <v>1044</v>
      </c>
      <c r="F65" s="19">
        <v>1134</v>
      </c>
      <c r="G65" s="19">
        <v>1548</v>
      </c>
      <c r="H65" s="19">
        <v>1926</v>
      </c>
      <c r="I65" s="19">
        <v>1296</v>
      </c>
      <c r="J65" s="19">
        <v>1260</v>
      </c>
      <c r="K65" s="19">
        <v>936</v>
      </c>
      <c r="L65" s="19">
        <v>972</v>
      </c>
      <c r="M65" s="19">
        <v>2520</v>
      </c>
      <c r="N65" s="19">
        <f>SUM(C65:M65)</f>
        <v>14400</v>
      </c>
    </row>
    <row r="66" spans="2:14" s="2" customFormat="1" ht="27" customHeight="1" x14ac:dyDescent="0.25">
      <c r="B66" s="15" t="s">
        <v>43</v>
      </c>
      <c r="C66" s="19">
        <v>12.870000000000001</v>
      </c>
      <c r="D66" s="19">
        <v>10.062000000000001</v>
      </c>
      <c r="E66" s="19">
        <v>13.571999999999999</v>
      </c>
      <c r="F66" s="19">
        <v>14.742000000000001</v>
      </c>
      <c r="G66" s="19">
        <v>20.124000000000002</v>
      </c>
      <c r="H66" s="19">
        <v>25.038000000000004</v>
      </c>
      <c r="I66" s="19">
        <v>16.848000000000003</v>
      </c>
      <c r="J66" s="19">
        <v>16.38</v>
      </c>
      <c r="K66" s="19">
        <v>12.167999999999999</v>
      </c>
      <c r="L66" s="19">
        <v>12.636000000000001</v>
      </c>
      <c r="M66" s="19">
        <v>32.76</v>
      </c>
      <c r="N66" s="19">
        <f>SUM(C66:M66)</f>
        <v>187.20000000000002</v>
      </c>
    </row>
    <row r="67" spans="2:14" ht="15.75" customHeight="1" x14ac:dyDescent="0.25">
      <c r="B67" s="39" t="s">
        <v>44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4" s="2" customFormat="1" ht="33" customHeight="1" x14ac:dyDescent="0.25">
      <c r="B68" s="15" t="s">
        <v>45</v>
      </c>
      <c r="C68" s="19">
        <v>4</v>
      </c>
      <c r="D68" s="19">
        <v>5</v>
      </c>
      <c r="E68" s="19">
        <v>3</v>
      </c>
      <c r="F68" s="19">
        <v>8</v>
      </c>
      <c r="G68" s="19">
        <v>9</v>
      </c>
      <c r="H68" s="19">
        <v>8</v>
      </c>
      <c r="I68" s="19">
        <v>10</v>
      </c>
      <c r="J68" s="19">
        <v>5</v>
      </c>
      <c r="K68" s="19">
        <v>4</v>
      </c>
      <c r="L68" s="19">
        <v>4</v>
      </c>
      <c r="M68" s="19">
        <v>18</v>
      </c>
      <c r="N68" s="19">
        <f>SUM(C68:M68)</f>
        <v>78</v>
      </c>
    </row>
    <row r="69" spans="2:14" s="2" customFormat="1" ht="28.5" customHeight="1" x14ac:dyDescent="0.25">
      <c r="B69" s="16" t="s">
        <v>17</v>
      </c>
      <c r="C69" s="19">
        <v>1.3440000000000001</v>
      </c>
      <c r="D69" s="19">
        <v>1</v>
      </c>
      <c r="E69" s="19">
        <v>1</v>
      </c>
      <c r="F69" s="19">
        <v>3</v>
      </c>
      <c r="G69" s="19">
        <v>3</v>
      </c>
      <c r="H69" s="19">
        <v>2</v>
      </c>
      <c r="I69" s="19">
        <v>3</v>
      </c>
      <c r="J69" s="19">
        <v>1</v>
      </c>
      <c r="K69" s="19">
        <v>1</v>
      </c>
      <c r="L69" s="19">
        <v>1</v>
      </c>
      <c r="M69" s="19">
        <v>6</v>
      </c>
      <c r="N69" s="19">
        <f>SUM(C69:M69)</f>
        <v>23.344000000000001</v>
      </c>
    </row>
    <row r="70" spans="2:14" s="2" customFormat="1" ht="28.5" customHeight="1" x14ac:dyDescent="0.25">
      <c r="B70" s="15" t="s">
        <v>18</v>
      </c>
      <c r="C70" s="19">
        <v>3960</v>
      </c>
      <c r="D70" s="19">
        <v>4950</v>
      </c>
      <c r="E70" s="19">
        <v>2970</v>
      </c>
      <c r="F70" s="19">
        <v>7920</v>
      </c>
      <c r="G70" s="19">
        <v>8910</v>
      </c>
      <c r="H70" s="19">
        <v>7920</v>
      </c>
      <c r="I70" s="19">
        <v>9900</v>
      </c>
      <c r="J70" s="19">
        <v>4950</v>
      </c>
      <c r="K70" s="19">
        <v>3960</v>
      </c>
      <c r="L70" s="19">
        <v>3960</v>
      </c>
      <c r="M70" s="19">
        <v>17850</v>
      </c>
      <c r="N70" s="19">
        <f>SUM(C70:M70)</f>
        <v>77250</v>
      </c>
    </row>
    <row r="71" spans="2:14" s="2" customFormat="1" ht="27.75" customHeight="1" x14ac:dyDescent="0.25">
      <c r="B71" s="15" t="s">
        <v>20</v>
      </c>
      <c r="C71" s="19">
        <v>90</v>
      </c>
      <c r="D71" s="19">
        <v>90</v>
      </c>
      <c r="E71" s="19">
        <v>90</v>
      </c>
      <c r="F71" s="19">
        <v>90</v>
      </c>
      <c r="G71" s="19">
        <v>90</v>
      </c>
      <c r="H71" s="19">
        <v>90</v>
      </c>
      <c r="I71" s="19">
        <v>90</v>
      </c>
      <c r="J71" s="19">
        <v>90</v>
      </c>
      <c r="K71" s="19">
        <v>90</v>
      </c>
      <c r="L71" s="19">
        <v>90</v>
      </c>
      <c r="M71" s="19">
        <v>90</v>
      </c>
      <c r="N71" s="19">
        <f>SUM(C71:M71)/11</f>
        <v>90</v>
      </c>
    </row>
    <row r="72" spans="2:14" ht="21" customHeight="1" x14ac:dyDescent="0.25">
      <c r="B72" s="38" t="s">
        <v>46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</row>
    <row r="73" spans="2:14" s="2" customFormat="1" ht="20.25" customHeight="1" x14ac:dyDescent="0.25">
      <c r="B73" s="15" t="s">
        <v>47</v>
      </c>
      <c r="C73" s="19">
        <v>206</v>
      </c>
      <c r="D73" s="19">
        <v>280</v>
      </c>
      <c r="E73" s="19">
        <v>218</v>
      </c>
      <c r="F73" s="19">
        <v>405</v>
      </c>
      <c r="G73" s="19">
        <v>615</v>
      </c>
      <c r="H73" s="19">
        <v>400</v>
      </c>
      <c r="I73" s="19">
        <v>553</v>
      </c>
      <c r="J73" s="19">
        <v>211</v>
      </c>
      <c r="K73" s="19">
        <v>101</v>
      </c>
      <c r="L73" s="19">
        <v>228</v>
      </c>
      <c r="M73" s="19">
        <f>M75/350</f>
        <v>0</v>
      </c>
      <c r="N73" s="19">
        <f>SUM(C73:M73)</f>
        <v>3217</v>
      </c>
    </row>
    <row r="74" spans="2:14" s="2" customFormat="1" ht="24" customHeight="1" x14ac:dyDescent="0.25">
      <c r="B74" s="15" t="s">
        <v>18</v>
      </c>
      <c r="C74" s="19">
        <v>72100</v>
      </c>
      <c r="D74" s="19">
        <v>98000</v>
      </c>
      <c r="E74" s="19">
        <v>76300</v>
      </c>
      <c r="F74" s="19">
        <v>141750</v>
      </c>
      <c r="G74" s="19">
        <v>215250</v>
      </c>
      <c r="H74" s="19">
        <v>139858</v>
      </c>
      <c r="I74" s="19">
        <v>193550</v>
      </c>
      <c r="J74" s="19">
        <v>73850</v>
      </c>
      <c r="K74" s="19">
        <v>35350</v>
      </c>
      <c r="L74" s="19">
        <v>79800</v>
      </c>
      <c r="M74" s="19"/>
      <c r="N74" s="19">
        <f>SUM(C74:M74)</f>
        <v>1125808</v>
      </c>
    </row>
    <row r="75" spans="2:14" s="2" customFormat="1" ht="18.75" customHeight="1" x14ac:dyDescent="0.25">
      <c r="B75" s="15" t="s">
        <v>48</v>
      </c>
      <c r="C75" s="19">
        <v>1081.5</v>
      </c>
      <c r="D75" s="19">
        <v>1470</v>
      </c>
      <c r="E75" s="19">
        <v>1144.5</v>
      </c>
      <c r="F75" s="19">
        <v>2126.25</v>
      </c>
      <c r="G75" s="19">
        <v>3228.75</v>
      </c>
      <c r="H75" s="19">
        <v>2097.87</v>
      </c>
      <c r="I75" s="19">
        <v>2903.25</v>
      </c>
      <c r="J75" s="19">
        <v>1107.75</v>
      </c>
      <c r="K75" s="19">
        <v>530.25</v>
      </c>
      <c r="L75" s="19">
        <v>1197</v>
      </c>
      <c r="M75" s="19">
        <v>0</v>
      </c>
      <c r="N75" s="19">
        <f>SUM(C75:M75)</f>
        <v>16887.12</v>
      </c>
    </row>
    <row r="76" spans="2:14" ht="16.5" customHeight="1" x14ac:dyDescent="0.25">
      <c r="B76" s="35" t="s">
        <v>49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2:14" s="2" customFormat="1" ht="33.75" customHeight="1" x14ac:dyDescent="0.25">
      <c r="B77" s="15" t="s">
        <v>16</v>
      </c>
      <c r="C77" s="24">
        <v>0</v>
      </c>
      <c r="D77" s="24">
        <v>0</v>
      </c>
      <c r="E77" s="24">
        <v>0</v>
      </c>
      <c r="F77" s="24">
        <v>0</v>
      </c>
      <c r="G77" s="24">
        <v>10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90</v>
      </c>
      <c r="N77" s="24">
        <f>SUM(C77:M77)</f>
        <v>100</v>
      </c>
    </row>
    <row r="78" spans="2:14" s="2" customFormat="1" ht="28.5" customHeight="1" x14ac:dyDescent="0.25">
      <c r="B78" s="16" t="s">
        <v>17</v>
      </c>
      <c r="C78" s="24"/>
      <c r="D78" s="24"/>
      <c r="E78" s="24"/>
      <c r="F78" s="24"/>
      <c r="G78" s="24">
        <v>1</v>
      </c>
      <c r="H78" s="24"/>
      <c r="I78" s="24"/>
      <c r="J78" s="24"/>
      <c r="K78" s="24"/>
      <c r="L78" s="24"/>
      <c r="M78" s="24">
        <v>9</v>
      </c>
      <c r="N78" s="24">
        <v>10</v>
      </c>
    </row>
    <row r="79" spans="2:14" s="2" customFormat="1" ht="28.5" customHeight="1" x14ac:dyDescent="0.25">
      <c r="B79" s="15" t="s">
        <v>18</v>
      </c>
      <c r="C79" s="24">
        <v>0</v>
      </c>
      <c r="D79" s="24">
        <v>0</v>
      </c>
      <c r="E79" s="24">
        <v>0</v>
      </c>
      <c r="F79" s="24">
        <v>0</v>
      </c>
      <c r="G79" s="24">
        <v>1000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9000</v>
      </c>
      <c r="N79" s="24">
        <f>SUM(C79:M79)</f>
        <v>10000</v>
      </c>
    </row>
    <row r="80" spans="2:14" s="2" customFormat="1" ht="25.5" customHeight="1" x14ac:dyDescent="0.25">
      <c r="B80" s="15" t="s">
        <v>20</v>
      </c>
      <c r="C80" s="24"/>
      <c r="D80" s="24"/>
      <c r="E80" s="24"/>
      <c r="F80" s="24"/>
      <c r="G80" s="24">
        <v>14</v>
      </c>
      <c r="H80" s="24"/>
      <c r="I80" s="24"/>
      <c r="J80" s="24"/>
      <c r="K80" s="24"/>
      <c r="L80" s="24"/>
      <c r="M80" s="24">
        <v>16</v>
      </c>
      <c r="N80" s="24">
        <f>SUM(C80:M80)/2</f>
        <v>15</v>
      </c>
    </row>
    <row r="81" spans="2:19" ht="17.25" customHeight="1" x14ac:dyDescent="0.25">
      <c r="B81" s="41" t="s">
        <v>50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2:19" s="2" customFormat="1" ht="48.75" customHeight="1" x14ac:dyDescent="0.25">
      <c r="B82" s="15" t="s">
        <v>51</v>
      </c>
      <c r="C82" s="19">
        <f t="shared" ref="C82:N82" si="6">C9+C15+C21+C38+C43+C58+C64+C68+C73+C77</f>
        <v>586</v>
      </c>
      <c r="D82" s="19">
        <f t="shared" si="6"/>
        <v>674</v>
      </c>
      <c r="E82" s="19">
        <f t="shared" si="6"/>
        <v>599</v>
      </c>
      <c r="F82" s="19">
        <f t="shared" si="6"/>
        <v>914</v>
      </c>
      <c r="G82" s="19">
        <f t="shared" si="6"/>
        <v>1307</v>
      </c>
      <c r="H82" s="19">
        <f t="shared" si="6"/>
        <v>1056</v>
      </c>
      <c r="I82" s="19">
        <f t="shared" si="6"/>
        <v>1269</v>
      </c>
      <c r="J82" s="19">
        <f t="shared" si="6"/>
        <v>714</v>
      </c>
      <c r="K82" s="19">
        <f t="shared" si="6"/>
        <v>483</v>
      </c>
      <c r="L82" s="19">
        <f t="shared" si="6"/>
        <v>681</v>
      </c>
      <c r="M82" s="19">
        <f t="shared" si="6"/>
        <v>1371</v>
      </c>
      <c r="N82" s="19">
        <f t="shared" si="6"/>
        <v>9654</v>
      </c>
    </row>
    <row r="83" spans="2:19" s="2" customFormat="1" ht="29.25" customHeight="1" x14ac:dyDescent="0.25">
      <c r="B83" s="16" t="s">
        <v>17</v>
      </c>
      <c r="C83" s="19">
        <f t="shared" ref="C83:N83" si="7">C10+C16+C39+C44+C59+C69+C78</f>
        <v>48.344000000000001</v>
      </c>
      <c r="D83" s="19">
        <f t="shared" si="7"/>
        <v>57</v>
      </c>
      <c r="E83" s="19">
        <f t="shared" si="7"/>
        <v>47</v>
      </c>
      <c r="F83" s="19">
        <f t="shared" si="7"/>
        <v>74</v>
      </c>
      <c r="G83" s="19">
        <f t="shared" si="7"/>
        <v>89</v>
      </c>
      <c r="H83" s="19">
        <f t="shared" si="7"/>
        <v>87</v>
      </c>
      <c r="I83" s="19">
        <f t="shared" si="7"/>
        <v>98</v>
      </c>
      <c r="J83" s="19">
        <f t="shared" si="7"/>
        <v>84</v>
      </c>
      <c r="K83" s="19">
        <f t="shared" si="7"/>
        <v>70</v>
      </c>
      <c r="L83" s="19">
        <f t="shared" si="7"/>
        <v>83</v>
      </c>
      <c r="M83" s="19">
        <f t="shared" si="7"/>
        <v>176</v>
      </c>
      <c r="N83" s="19">
        <f t="shared" si="7"/>
        <v>908.34400000000005</v>
      </c>
      <c r="P83" s="4"/>
    </row>
    <row r="84" spans="2:19" s="2" customFormat="1" ht="29.25" customHeight="1" x14ac:dyDescent="0.25">
      <c r="B84" s="15" t="s">
        <v>52</v>
      </c>
      <c r="C84" s="19">
        <f t="shared" ref="C84:M84" si="8">C77+C68+C38+C43+C24+C15+C12+C61</f>
        <v>161</v>
      </c>
      <c r="D84" s="19">
        <f t="shared" si="8"/>
        <v>196</v>
      </c>
      <c r="E84" s="19">
        <f t="shared" si="8"/>
        <v>154</v>
      </c>
      <c r="F84" s="19">
        <f t="shared" si="8"/>
        <v>232</v>
      </c>
      <c r="G84" s="19">
        <f t="shared" si="8"/>
        <v>293</v>
      </c>
      <c r="H84" s="19">
        <f t="shared" si="8"/>
        <v>273</v>
      </c>
      <c r="I84" s="19">
        <f t="shared" si="8"/>
        <v>323</v>
      </c>
      <c r="J84" s="19">
        <f t="shared" si="8"/>
        <v>222</v>
      </c>
      <c r="K84" s="19">
        <f t="shared" si="8"/>
        <v>221</v>
      </c>
      <c r="L84" s="19">
        <f t="shared" si="8"/>
        <v>233</v>
      </c>
      <c r="M84" s="19">
        <f t="shared" si="8"/>
        <v>632</v>
      </c>
      <c r="N84" s="19">
        <f>SUM(C84:M84)</f>
        <v>2940</v>
      </c>
    </row>
    <row r="85" spans="2:19" s="2" customFormat="1" ht="30.75" customHeight="1" x14ac:dyDescent="0.25">
      <c r="B85" s="15" t="s">
        <v>53</v>
      </c>
      <c r="C85" s="19">
        <v>23</v>
      </c>
      <c r="D85" s="19">
        <v>22</v>
      </c>
      <c r="E85" s="19">
        <v>23</v>
      </c>
      <c r="F85" s="19">
        <v>23</v>
      </c>
      <c r="G85" s="19">
        <v>25</v>
      </c>
      <c r="H85" s="19">
        <v>24</v>
      </c>
      <c r="I85" s="19">
        <v>24</v>
      </c>
      <c r="J85" s="19">
        <v>23</v>
      </c>
      <c r="K85" s="19">
        <v>22</v>
      </c>
      <c r="L85" s="19">
        <v>22</v>
      </c>
      <c r="M85" s="19">
        <v>30</v>
      </c>
      <c r="N85" s="19">
        <f>SUM(C85:M85)/11</f>
        <v>23.727272727272727</v>
      </c>
      <c r="O85" s="4"/>
      <c r="Q85" s="4"/>
    </row>
    <row r="86" spans="2:19" s="2" customFormat="1" ht="40.5" customHeight="1" x14ac:dyDescent="0.25">
      <c r="B86" s="15" t="s">
        <v>54</v>
      </c>
      <c r="C86" s="19">
        <f>C84/100*C85</f>
        <v>37.03</v>
      </c>
      <c r="D86" s="19">
        <f t="shared" ref="D86:M86" si="9">D84/100*D85</f>
        <v>43.12</v>
      </c>
      <c r="E86" s="19">
        <f t="shared" si="9"/>
        <v>35.42</v>
      </c>
      <c r="F86" s="19">
        <f t="shared" si="9"/>
        <v>53.36</v>
      </c>
      <c r="G86" s="19">
        <f t="shared" si="9"/>
        <v>73.25</v>
      </c>
      <c r="H86" s="19">
        <f t="shared" si="9"/>
        <v>65.52</v>
      </c>
      <c r="I86" s="19">
        <f t="shared" si="9"/>
        <v>77.52</v>
      </c>
      <c r="J86" s="19">
        <f t="shared" si="9"/>
        <v>51.06</v>
      </c>
      <c r="K86" s="19">
        <f t="shared" si="9"/>
        <v>48.62</v>
      </c>
      <c r="L86" s="19">
        <f t="shared" si="9"/>
        <v>51.260000000000005</v>
      </c>
      <c r="M86" s="19">
        <f t="shared" si="9"/>
        <v>189.60000000000002</v>
      </c>
      <c r="N86" s="19">
        <v>719</v>
      </c>
      <c r="O86" s="4"/>
      <c r="Q86" s="4"/>
    </row>
    <row r="87" spans="2:19" s="2" customFormat="1" ht="45" customHeight="1" x14ac:dyDescent="0.25">
      <c r="B87" s="15" t="s">
        <v>55</v>
      </c>
      <c r="C87" s="19">
        <v>215</v>
      </c>
      <c r="D87" s="19">
        <v>350</v>
      </c>
      <c r="E87" s="19">
        <v>285</v>
      </c>
      <c r="F87" s="19">
        <v>482</v>
      </c>
      <c r="G87" s="19">
        <v>903</v>
      </c>
      <c r="H87" s="19">
        <v>923</v>
      </c>
      <c r="I87" s="19">
        <v>546</v>
      </c>
      <c r="J87" s="19">
        <v>517</v>
      </c>
      <c r="K87" s="19">
        <v>125</v>
      </c>
      <c r="L87" s="19">
        <v>300</v>
      </c>
      <c r="M87" s="19">
        <v>4539</v>
      </c>
      <c r="N87" s="19">
        <f>SUM(C87:M87)</f>
        <v>9185</v>
      </c>
      <c r="O87" s="4"/>
      <c r="Q87" s="4"/>
    </row>
    <row r="88" spans="2:19" s="2" customFormat="1" ht="45" customHeight="1" x14ac:dyDescent="0.25">
      <c r="B88" s="15" t="s">
        <v>56</v>
      </c>
      <c r="C88" s="19">
        <f>C84+C87</f>
        <v>376</v>
      </c>
      <c r="D88" s="19">
        <f t="shared" ref="D88:M88" si="10">D84+D87</f>
        <v>546</v>
      </c>
      <c r="E88" s="19">
        <f t="shared" si="10"/>
        <v>439</v>
      </c>
      <c r="F88" s="19">
        <f t="shared" si="10"/>
        <v>714</v>
      </c>
      <c r="G88" s="19">
        <f t="shared" si="10"/>
        <v>1196</v>
      </c>
      <c r="H88" s="19">
        <f t="shared" si="10"/>
        <v>1196</v>
      </c>
      <c r="I88" s="19">
        <f t="shared" si="10"/>
        <v>869</v>
      </c>
      <c r="J88" s="19">
        <f t="shared" si="10"/>
        <v>739</v>
      </c>
      <c r="K88" s="19">
        <f t="shared" si="10"/>
        <v>346</v>
      </c>
      <c r="L88" s="19">
        <f t="shared" si="10"/>
        <v>533</v>
      </c>
      <c r="M88" s="19">
        <f t="shared" si="10"/>
        <v>5171</v>
      </c>
      <c r="N88" s="19">
        <f>SUM(C88:M88)</f>
        <v>12125</v>
      </c>
      <c r="O88" s="4"/>
      <c r="Q88" s="4"/>
    </row>
    <row r="89" spans="2:19" s="2" customFormat="1" ht="21" customHeight="1" x14ac:dyDescent="0.25">
      <c r="B89" s="16" t="s">
        <v>57</v>
      </c>
      <c r="C89" s="19">
        <f>C88/100*C85</f>
        <v>86.47999999999999</v>
      </c>
      <c r="D89" s="19">
        <f t="shared" ref="D89:L89" si="11">D88/100*D85</f>
        <v>120.12</v>
      </c>
      <c r="E89" s="19">
        <f t="shared" si="11"/>
        <v>100.97</v>
      </c>
      <c r="F89" s="19">
        <f t="shared" si="11"/>
        <v>164.22</v>
      </c>
      <c r="G89" s="19">
        <f>G88/100*23.7</f>
        <v>283.452</v>
      </c>
      <c r="H89" s="19">
        <f>H88/100*23.7</f>
        <v>283.452</v>
      </c>
      <c r="I89" s="19">
        <f>I88/100*23.7</f>
        <v>205.95299999999997</v>
      </c>
      <c r="J89" s="19">
        <f t="shared" si="11"/>
        <v>169.97</v>
      </c>
      <c r="K89" s="19">
        <f t="shared" si="11"/>
        <v>76.12</v>
      </c>
      <c r="L89" s="19">
        <f t="shared" si="11"/>
        <v>117.26</v>
      </c>
      <c r="M89" s="19">
        <f>M88/100*24</f>
        <v>1241.04</v>
      </c>
      <c r="N89" s="19">
        <f>SUM(C89:M89)</f>
        <v>2849.0370000000003</v>
      </c>
      <c r="O89" s="4"/>
      <c r="Q89" s="4"/>
    </row>
    <row r="90" spans="2:19" s="2" customFormat="1" ht="27" customHeight="1" x14ac:dyDescent="0.25">
      <c r="B90" s="22" t="s">
        <v>58</v>
      </c>
      <c r="C90" s="23">
        <f t="shared" ref="C90:M90" si="12">C11+C18+C23+C34+C36+C40+C45+C60+C65+C66+C70+C74+C79+C75</f>
        <v>150187.21799999999</v>
      </c>
      <c r="D90" s="23">
        <f t="shared" si="12"/>
        <v>177451.36200000002</v>
      </c>
      <c r="E90" s="23">
        <f t="shared" si="12"/>
        <v>149009.88400000002</v>
      </c>
      <c r="F90" s="23">
        <f t="shared" si="12"/>
        <v>250609.28</v>
      </c>
      <c r="G90" s="23">
        <f t="shared" si="12"/>
        <v>335746.342</v>
      </c>
      <c r="H90" s="23">
        <f t="shared" si="12"/>
        <v>250862.34</v>
      </c>
      <c r="I90" s="23">
        <f t="shared" si="12"/>
        <v>319351.54200000002</v>
      </c>
      <c r="J90" s="23">
        <f t="shared" si="12"/>
        <v>173554.96600000001</v>
      </c>
      <c r="K90" s="23">
        <f t="shared" si="12"/>
        <v>114487.754</v>
      </c>
      <c r="L90" s="23">
        <f t="shared" si="12"/>
        <v>169666.46</v>
      </c>
      <c r="M90" s="23">
        <f t="shared" si="12"/>
        <v>221481.652</v>
      </c>
      <c r="N90" s="23">
        <f>(N11+N18+N23+N34+N36+N40+N45+N60+N65+N66+N70+N74+N79+N75)</f>
        <v>2317408.7999999998</v>
      </c>
      <c r="O90" s="45"/>
      <c r="P90" s="45"/>
      <c r="Q90" s="3"/>
    </row>
    <row r="91" spans="2:19" ht="21.75" customHeight="1" x14ac:dyDescent="0.25">
      <c r="B91" s="38" t="s">
        <v>59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Q91" s="9"/>
      <c r="R91" s="10"/>
      <c r="S91" s="11"/>
    </row>
    <row r="92" spans="2:19" ht="30.75" customHeight="1" x14ac:dyDescent="0.25">
      <c r="B92" s="15" t="s">
        <v>18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9"/>
      <c r="N92" s="19">
        <v>31214.400000000001</v>
      </c>
      <c r="O92" s="9"/>
    </row>
    <row r="93" spans="2:19" ht="23.25" customHeight="1" x14ac:dyDescent="0.25">
      <c r="B93" s="42" t="s">
        <v>50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4">
        <f>N90+N92</f>
        <v>2348623.1999999997</v>
      </c>
      <c r="O93" s="46"/>
      <c r="S93" s="11"/>
    </row>
  </sheetData>
  <mergeCells count="18">
    <mergeCell ref="B26:N26"/>
    <mergeCell ref="K1:N5"/>
    <mergeCell ref="B6:M6"/>
    <mergeCell ref="B8:N8"/>
    <mergeCell ref="B14:N14"/>
    <mergeCell ref="C20:M20"/>
    <mergeCell ref="B91:N91"/>
    <mergeCell ref="B35:N35"/>
    <mergeCell ref="B37:N37"/>
    <mergeCell ref="B42:N42"/>
    <mergeCell ref="B47:N47"/>
    <mergeCell ref="B52:N52"/>
    <mergeCell ref="B57:N57"/>
    <mergeCell ref="B63:N63"/>
    <mergeCell ref="B67:N67"/>
    <mergeCell ref="B72:N72"/>
    <mergeCell ref="B76:N76"/>
    <mergeCell ref="B81:N81"/>
  </mergeCells>
  <pageMargins left="0" right="0" top="0" bottom="0" header="0" footer="0"/>
  <pageSetup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2014-09-23T11:38:59Z</dcterms:modified>
</cp:coreProperties>
</file>